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activeTab="1"/>
  </bookViews>
  <sheets>
    <sheet name="Доходы 2014" sheetId="1" r:id="rId1"/>
    <sheet name="Празд, подразд 2014" sheetId="2" r:id="rId2"/>
  </sheets>
  <definedNames>
    <definedName name="_xlnm.Print_Titles" localSheetId="0">'Доходы 2014'!$6:$8</definedName>
    <definedName name="_xlnm.Print_Titles" localSheetId="1">'Празд, подразд 2014'!$4:$4</definedName>
  </definedNames>
  <calcPr fullCalcOnLoad="1"/>
</workbook>
</file>

<file path=xl/sharedStrings.xml><?xml version="1.0" encoding="utf-8"?>
<sst xmlns="http://schemas.openxmlformats.org/spreadsheetml/2006/main" count="464" uniqueCount="234">
  <si>
    <t>#Н/Д</t>
  </si>
  <si>
    <t xml:space="preserve">  Функционирование высшего должностного лица субъекта Российской Федерации и муниципального образования</t>
  </si>
  <si>
    <t>000</t>
  </si>
  <si>
    <t>0102</t>
  </si>
  <si>
    <t>0000000</t>
  </si>
  <si>
    <t xml:space="preserve">      Выполнение функций орг. местного самоуправления</t>
  </si>
  <si>
    <t>500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</si>
  <si>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</si>
  <si>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</si>
  <si>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Центральный аппарат</t>
  </si>
  <si>
    <t>0020400</t>
  </si>
  <si>
    <t xml:space="preserve">    Депутаты представительного органа</t>
  </si>
  <si>
    <t>0021200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</si>
  <si>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</si>
  <si>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</si>
  <si>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Мобилизационная и вневойсковая подготовка</t>
  </si>
  <si>
    <t>0203</t>
  </si>
  <si>
    <t xml:space="preserve">    Осуществление первичного воинского учета на территориях, где отсутствуют военные комиссариаты</t>
  </si>
  <si>
    <t xml:space="preserve">  Благоустройство</t>
  </si>
  <si>
    <t>0503</t>
  </si>
  <si>
    <t xml:space="preserve">  Культура</t>
  </si>
  <si>
    <t>0801</t>
  </si>
  <si>
    <t>Всего расходов:</t>
  </si>
  <si>
    <t>Наименование</t>
  </si>
  <si>
    <t>Раздел, подраздел</t>
  </si>
  <si>
    <t>Целевая статья</t>
  </si>
  <si>
    <t>Вид расходов</t>
  </si>
  <si>
    <t>Процент исполнения</t>
  </si>
  <si>
    <t>ИСПОЛНЕНИЕ</t>
  </si>
  <si>
    <t>тыс.руб.</t>
  </si>
  <si>
    <t>Общегосударственные вопросы</t>
  </si>
  <si>
    <t>0100</t>
  </si>
  <si>
    <t>Национальная оборона</t>
  </si>
  <si>
    <t>0200</t>
  </si>
  <si>
    <t>Жилищно-коммунальное зозяйство</t>
  </si>
  <si>
    <t>0500</t>
  </si>
  <si>
    <t>Культура, кинематография и средства массовой информации</t>
  </si>
  <si>
    <t>0800</t>
  </si>
  <si>
    <t xml:space="preserve">ИСПОЛНЕНИЕ  ДОХОДНОЙ ЧАСТИ БЮДЖЕТА  </t>
  </si>
  <si>
    <t xml:space="preserve"> в тысячах  рублей</t>
  </si>
  <si>
    <t>Код по бюджетной классификации</t>
  </si>
  <si>
    <t>Наименование показателя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</si>
  <si>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</si>
  <si>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</si>
  <si>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</si>
  <si>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</si>
  <si>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</si>
  <si>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</si>
  <si>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</si>
  <si>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000 1 05 03000 01 0000 110</t>
  </si>
  <si>
    <t xml:space="preserve">Единый сельскохозяйственный налог  </t>
  </si>
  <si>
    <t>000 1 06 00000 00 0000 000</t>
  </si>
  <si>
    <t>НАЛОГИ НА ИМУЩЕСТВО</t>
  </si>
  <si>
    <t>000 1 06 01000 03 0000 110</t>
  </si>
  <si>
    <t>Налоги на имущество физических лиц</t>
  </si>
  <si>
    <t>000 1 06 06000 03 0000 110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</si>
  <si>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</si>
  <si>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</si>
  <si>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</si>
  <si>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000 1 13 03000 00 0000 130</t>
  </si>
  <si>
    <t>000 1 13 03050 10 0000 130</t>
  </si>
  <si>
    <t>000 1 17 00000 00 0000 000</t>
  </si>
  <si>
    <t>000 2 00 00000 00 0000 000</t>
  </si>
  <si>
    <t>БЕЗВОЗМЕЗДНЫЕ ПОСТУПЛЕНИЯ</t>
  </si>
  <si>
    <t>000 2 02 01000 00 0000 151</t>
  </si>
  <si>
    <t>Дотации от других бюджетов бюджетной системы Российской Федерации</t>
  </si>
  <si>
    <t>000 2 02 02000 00 0000 151</t>
  </si>
  <si>
    <t>Прочие субсидии</t>
  </si>
  <si>
    <t>000 2 02 02068 10 0000 151</t>
  </si>
  <si>
    <t>Субсидии бюджетам поселений на комплектование книжных фондов библиотек муниципальных образований</t>
  </si>
  <si>
    <t>000 2 02 03000 00 0000 151</t>
  </si>
  <si>
    <t>Субвенции от других бюджетов бюджетной системы Российской Федерации</t>
  </si>
  <si>
    <t>000 2 02 03015 10 0000 151</t>
  </si>
  <si>
    <t>000 2 02 04000 00 0000 151</t>
  </si>
  <si>
    <t>000 2 02 04999 10 0000 151</t>
  </si>
  <si>
    <t>Прочие межбюджетные трансферты, передаваемые бюджетам поселений</t>
  </si>
  <si>
    <t>000 8 50 00000 00 0000 000</t>
  </si>
  <si>
    <t>000 8 90 00000 00 0000 000</t>
  </si>
  <si>
    <t>Результат исполнения бюджета профицит (+) / дефицит (-)</t>
  </si>
  <si>
    <t>000 1 08 00000 00 0000 000</t>
  </si>
  <si>
    <t>ГОСУДАРСТВЕННАЯ 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</si>
  <si>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</si>
  <si>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</si>
  <si>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000 1 09 00000 00 0000 000</t>
  </si>
  <si>
    <t>ЗАДОЛЖЕННОСТЬ И ПЕРЕРАСЧЕТЫ ПО ОТМЕНЕННЫМ НАЛОГАМ, СБОРАМ И ИНЫМ ОБЯЗАТЕЛЬНЫМ ПЛАТЕЖАМ</t>
  </si>
  <si>
    <t>000 1 09 04050 10 0000 110</t>
  </si>
  <si>
    <t>Земельный налог (по обязательствам, возникшим до 1 января 2006 года), мобилизуемый на территориях поселений</t>
  </si>
  <si>
    <t>000 1 11 05010 10 0000 120</t>
  </si>
  <si>
    <t>000 1 11 05035 10 0000 120</t>
  </si>
  <si>
    <t>Доходы,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</si>
  <si>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ДОХОДЫ ОТ ОКАЗАНИЯ ПЛАТНЫХ УСЛУГ И  КОМПЕНСАЦИИ  ЗАТРАТ  ГОСУДАРСТВА 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</si>
  <si>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</si>
  <si>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000 1 14 00000 00 0000 000</t>
  </si>
  <si>
    <t>ДОХОДЫ ОТ ПРОДАЖИ МАТЕРИАЛЬНЫХ И НЕМАТЕРИАЛЬНЫХ АКТИВОВ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</si>
  <si>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</si>
  <si>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</si>
  <si>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000 1 17 05050 10 0000 180</t>
  </si>
  <si>
    <t>ПРОЧИЕ  НЕНАЛОГОВЫЕ  ДОХОДЫ</t>
  </si>
  <si>
    <t>Прочие неналоговые доходы бюджетов поселений</t>
  </si>
  <si>
    <t>000 2 02 01003 10 0000 151</t>
  </si>
  <si>
    <t>000 2 02 00000 00 0000 151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</si>
  <si>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</si>
  <si>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000 2 02 01001 00 0000 151</t>
  </si>
  <si>
    <t>Дотации на выравнивание уровня бюджетной обеспеченности</t>
  </si>
  <si>
    <t>000 2 02 01001 10 0000 151</t>
  </si>
  <si>
    <t>Дотации местным бюджетам на выравнивание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</si>
  <si>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</si>
  <si>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</si>
  <si>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000 2 02 04999 00 0000 151</t>
  </si>
  <si>
    <t>ИТОГО  ДОХОДОВ</t>
  </si>
  <si>
    <t>ВСЕГО  ДОХОДОВ</t>
  </si>
  <si>
    <t>Глава муниципального образования</t>
  </si>
  <si>
    <t>1104</t>
  </si>
  <si>
    <t>5210600</t>
  </si>
  <si>
    <t>017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</si>
  <si>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</si>
  <si>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000 1 17 01050 10 0000 180</t>
  </si>
  <si>
    <t xml:space="preserve">Прочие межбюджетные трансферты, передаваемые бюджетам </t>
  </si>
  <si>
    <t>0114</t>
  </si>
  <si>
    <t>0900200</t>
  </si>
  <si>
    <t>1003</t>
  </si>
  <si>
    <t>5210301</t>
  </si>
  <si>
    <t>7950100</t>
  </si>
  <si>
    <t>0107</t>
  </si>
  <si>
    <t>проведение выборов и референдумов</t>
  </si>
  <si>
    <t>ЗОЛОТОДОЛИНСКОГО СЕЛЬСКОГО ПОСЕЛЕНИЯ</t>
  </si>
  <si>
    <t>Субсидии бюджетам субъектов Российской Федерации и муниципальных образований (межбюджетные субсидии)</t>
  </si>
  <si>
    <t>000 2 02 02999 10 0000 151</t>
  </si>
  <si>
    <t>Прочие субсидии бюджетам поселений</t>
  </si>
  <si>
    <t>0113</t>
  </si>
  <si>
    <t>0309</t>
  </si>
  <si>
    <t>0409</t>
  </si>
  <si>
    <t>0412</t>
  </si>
  <si>
    <t>00000000</t>
  </si>
  <si>
    <t>7950015</t>
  </si>
  <si>
    <t>0502</t>
  </si>
  <si>
    <t>7950013</t>
  </si>
  <si>
    <t>0300</t>
  </si>
  <si>
    <t>0400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</si>
  <si>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</si>
  <si>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итехногенного характкра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</si>
  <si>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</si>
  <si>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</si>
  <si>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Поддержка дорожного хозяйства</t>
  </si>
  <si>
    <t>Другие вопросы в области национальной экономики</t>
  </si>
  <si>
    <t>Мероприятия в области строительства и архитектуры</t>
  </si>
  <si>
    <t>Обеспечение деятельности подведомственных учреждений</t>
  </si>
  <si>
    <t>7950024</t>
  </si>
  <si>
    <t>6000400</t>
  </si>
  <si>
    <t>мероприятия в области ритуальных услуг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</si>
  <si>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</si>
  <si>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000 202 04025 10 0000 151</t>
  </si>
  <si>
    <t>Уличное освещение</t>
  </si>
  <si>
    <t>000 1 16 00000 00 0000 000</t>
  </si>
  <si>
    <t>ШТРАФЫ, САНКЦИИ, ВОЗМЕЩЕНИЕ УЩЕРБА</t>
  </si>
  <si>
    <t>000 1 16 510400 20 0000 140</t>
  </si>
  <si>
    <t>Денежные взыскания (штрафы), устиновленные законами субъектов РФ за несоблюдение муниципальных правовых актов, зачисляемые в бюджеты поселений</t>
  </si>
  <si>
    <t>000 2 19 05000 10 0000 151</t>
  </si>
  <si>
    <t>Возврат остатков субсидий, субвенций и иных межбюджетных трансфертов, имеющих целевое нанзачение, прошлых лет из бюджетов поселений</t>
  </si>
  <si>
    <t>000 1 11 09045 10 0000 120</t>
  </si>
  <si>
    <t>Прочие поступления от использования имущества, находящегося в муниципальной собственности</t>
  </si>
  <si>
    <t>000 1 13 01995 10 0000 130</t>
  </si>
  <si>
    <t>000 1 03 00000 00 0000 000</t>
  </si>
  <si>
    <t>000 1 03 02000 10 0000 000</t>
  </si>
  <si>
    <t>Прочие доходы от оказания платных услуг</t>
  </si>
  <si>
    <t>9990200</t>
  </si>
  <si>
    <t>9990400</t>
  </si>
  <si>
    <t>9995118</t>
  </si>
  <si>
    <t>9990100</t>
  </si>
  <si>
    <t>9990203</t>
  </si>
  <si>
    <t>Поддержка жилищного хозяйства</t>
  </si>
  <si>
    <t>0501</t>
  </si>
  <si>
    <t>9994230</t>
  </si>
  <si>
    <t>9998700</t>
  </si>
  <si>
    <t>9990013</t>
  </si>
  <si>
    <t>9992008</t>
  </si>
  <si>
    <t>9990600</t>
  </si>
  <si>
    <t>Мероприятия на исполнение Указа Президента РФ</t>
  </si>
  <si>
    <t>Обеспечение деятельности финансовых, налоговых и таможенных органов финансового (финансово-бюджетного) надзора</t>
  </si>
  <si>
    <t>0106</t>
  </si>
  <si>
    <t>9997001</t>
  </si>
  <si>
    <t>9904100</t>
  </si>
  <si>
    <t>9990015</t>
  </si>
  <si>
    <t>Мероприятия в области разработки ген.планов и ПЗЗ</t>
  </si>
  <si>
    <t>Мероприятия по зозданию эл.топограф.основ</t>
  </si>
  <si>
    <t>9990024</t>
  </si>
  <si>
    <t>Проектирование инфраструктуры на зем.участках для семей имеющих трех детей</t>
  </si>
  <si>
    <t>9998002</t>
  </si>
  <si>
    <t>9992005</t>
  </si>
  <si>
    <t>НАЛОГОВЫЕ И НЕНАЛОГОВЫЕ ДОХОДЫ</t>
  </si>
  <si>
    <t>ДОХОДЫ ОТ ОКАЗАНИЯ ПЛАТНЫХ УСЛУГ (РАБОТ) И КОМПЕНСАЦИИ ЗАТРАТ ГОСУДАРСТВА</t>
  </si>
  <si>
    <t>000 1 13 0000 00 0000 000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</si>
  <si>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</si>
  <si>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</si>
  <si>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</si>
  <si>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</si>
  <si>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</si>
  <si>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</si>
  <si>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850</t>
  </si>
  <si>
    <t>Уплата налогов, сборов и иных платежей</t>
  </si>
  <si>
    <t>540</t>
  </si>
  <si>
    <t>Межбюджетные трансферты из бюджетов поселений бюдету Партизанского МР</t>
  </si>
  <si>
    <t>за 9 месяцев  2014 года</t>
  </si>
  <si>
    <t>расходной части бюджета Золотодолинского сельского поселения  за 9 месяцев  2014 года  по разделам и  подразделам, целевым статьям и видам расходов в соответствии с функциональной классификацией расходов бюджетов   Российской Федерации</t>
  </si>
  <si>
    <t>9907500</t>
  </si>
  <si>
    <t>111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</si>
  <si>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</si>
  <si>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 , за исключением фонда оплаты труда</t>
  </si>
  <si>
    <t>112</t>
  </si>
  <si>
    <t>242</t>
  </si>
  <si>
    <t>Закупка товаров, работ, услуг в сфере информационно-коммуникационных технологий</t>
  </si>
  <si>
    <t>Дорожное хозяйство</t>
  </si>
  <si>
    <t>243</t>
  </si>
  <si>
    <t>Закупка товаров, работ и услуг в целях капитального ремонта государственного (муниципального) имущества</t>
  </si>
  <si>
    <t>Проектирование инфраструктуры на земельных участках, предоставляемых многодетным семьям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</si>
  <si>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</si>
  <si>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</si>
  <si>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Проектирование и строительство подъездных автомоб дорог, проездам к зем участкам, предоставленным гражданам имеющих трех и более детей за счет средств дорожного фонда ПК</t>
  </si>
  <si>
    <t>9999238</t>
  </si>
  <si>
    <t>Другие вопросы в области жилищно-коммунального хозяйства</t>
  </si>
  <si>
    <t>Коммунальное хозяйство</t>
  </si>
  <si>
    <t>Мероприятия по ремонту объектов жилищно-коммунального назначения за счет средств бюджета района</t>
  </si>
  <si>
    <t xml:space="preserve">Мероприятия в области коммунального хозяйства </t>
  </si>
  <si>
    <t>Мероприятия по благоустройству городских округов и поселений</t>
  </si>
  <si>
    <t>9900025</t>
  </si>
  <si>
    <t>Обеспечение деятельности подведомственных учреждений (библиотеки)</t>
  </si>
  <si>
    <t>9904200</t>
  </si>
  <si>
    <t>122</t>
  </si>
  <si>
    <t>Иные выплаты персоналу государственных (муниципальных) органов, за исключением фонда оплаты труда</t>
  </si>
  <si>
    <t>Исполнено за 9 мес  2014 г</t>
  </si>
  <si>
    <t>Исполнено за 9 мес 2014г</t>
  </si>
  <si>
    <t>План  на 2014год</t>
  </si>
  <si>
    <t>План на  2014 г</t>
  </si>
  <si>
    <t>Другие общегосударственные вопросы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</si>
</sst>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_р_._-;\-* #,##0.0_р_._-;_-* &quot;-&quot;?_р_._-;_-@_-"/>
    <numFmt numFmtId="170" formatCode="#,##0.00_р_."/>
    <numFmt numFmtId="171" formatCode="#,##0.00&quot;р.&quot;"/>
    <numFmt numFmtId="172" formatCode="#,##0.000"/>
    <numFmt numFmtId="173" formatCode="#,##0.000_р_."/>
    <numFmt numFmtId="174" formatCode="0.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9" fontId="4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171" fontId="4" fillId="33" borderId="10" xfId="0" applyNumberFormat="1" applyFont="1" applyFill="1" applyBorder="1" applyAlignment="1">
      <alignment horizontal="left" vertical="center" wrapText="1"/>
    </xf>
    <xf numFmtId="171" fontId="5" fillId="33" borderId="10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 quotePrefix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173" fontId="5" fillId="33" borderId="11" xfId="0" applyNumberFormat="1" applyFont="1" applyFill="1" applyBorder="1" applyAlignment="1">
      <alignment horizontal="right" vertical="center" wrapText="1"/>
    </xf>
    <xf numFmtId="168" fontId="5" fillId="33" borderId="10" xfId="0" applyNumberFormat="1" applyFont="1" applyFill="1" applyBorder="1" applyAlignment="1">
      <alignment horizontal="right" vertical="center" wrapText="1"/>
    </xf>
    <xf numFmtId="173" fontId="5" fillId="33" borderId="10" xfId="0" applyNumberFormat="1" applyFont="1" applyFill="1" applyBorder="1" applyAlignment="1">
      <alignment horizontal="right" vertical="center" wrapText="1"/>
    </xf>
    <xf numFmtId="173" fontId="4" fillId="33" borderId="10" xfId="0" applyNumberFormat="1" applyFont="1" applyFill="1" applyBorder="1" applyAlignment="1">
      <alignment horizontal="right" vertical="center" wrapText="1"/>
    </xf>
    <xf numFmtId="168" fontId="4" fillId="33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 vertical="center" shrinkToFit="1"/>
    </xf>
    <xf numFmtId="4" fontId="4" fillId="33" borderId="10" xfId="0" applyNumberFormat="1" applyFont="1" applyFill="1" applyBorder="1" applyAlignment="1">
      <alignment horizontal="center" vertical="center" shrinkToFit="1"/>
    </xf>
    <xf numFmtId="168" fontId="4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172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top" shrinkToFit="1"/>
    </xf>
    <xf numFmtId="4" fontId="5" fillId="33" borderId="12" xfId="0" applyNumberFormat="1" applyFont="1" applyFill="1" applyBorder="1" applyAlignment="1">
      <alignment horizontal="center" vertical="top" shrinkToFit="1"/>
    </xf>
    <xf numFmtId="4" fontId="5" fillId="33" borderId="13" xfId="0" applyNumberFormat="1" applyFont="1" applyFill="1" applyBorder="1" applyAlignment="1">
      <alignment horizontal="right" vertical="top" shrinkToFit="1"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34" borderId="14" xfId="0" applyFont="1" applyFill="1" applyBorder="1" applyAlignment="1">
      <alignment vertical="top" wrapText="1"/>
    </xf>
    <xf numFmtId="49" fontId="4" fillId="34" borderId="12" xfId="0" applyNumberFormat="1" applyFont="1" applyFill="1" applyBorder="1" applyAlignment="1">
      <alignment horizontal="center" vertical="center" shrinkToFit="1"/>
    </xf>
    <xf numFmtId="49" fontId="4" fillId="34" borderId="13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15" xfId="0" applyFont="1" applyBorder="1" applyAlignment="1">
      <alignment wrapText="1"/>
    </xf>
    <xf numFmtId="0" fontId="4" fillId="33" borderId="16" xfId="0" applyFont="1" applyFill="1" applyBorder="1" applyAlignment="1">
      <alignment wrapText="1"/>
    </xf>
    <xf numFmtId="172" fontId="4" fillId="33" borderId="10" xfId="0" applyNumberFormat="1" applyFont="1" applyFill="1" applyBorder="1" applyAlignment="1">
      <alignment horizontal="center" vertical="center" shrinkToFi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33" borderId="10" xfId="0" applyFont="1" applyFill="1" applyBorder="1" applyAlignment="1">
      <alignment horizontal="left" vertical="top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vertical="top" wrapText="1"/>
    </xf>
    <xf numFmtId="49" fontId="17" fillId="0" borderId="10" xfId="0" applyNumberFormat="1" applyFont="1" applyBorder="1" applyAlignment="1">
      <alignment horizontal="center" vertical="top"/>
    </xf>
    <xf numFmtId="0" fontId="17" fillId="34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172" fontId="4" fillId="35" borderId="10" xfId="0" applyNumberFormat="1" applyFont="1" applyFill="1" applyBorder="1" applyAlignment="1">
      <alignment horizontal="center" vertical="center" shrinkToFit="1"/>
    </xf>
    <xf numFmtId="172" fontId="4" fillId="35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left" vertical="top" wrapText="1" indent="2"/>
    </xf>
    <xf numFmtId="0" fontId="18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14" fillId="33" borderId="17" xfId="0" applyNumberFormat="1" applyFont="1" applyFill="1" applyBorder="1" applyAlignment="1">
      <alignment horizontal="left" vertical="center" wrapText="1"/>
    </xf>
    <xf numFmtId="49" fontId="14" fillId="33" borderId="18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left" wrapText="1"/>
    </xf>
    <xf numFmtId="0" fontId="5" fillId="33" borderId="14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5" fillId="34" borderId="14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27.75390625" style="33" customWidth="1"/>
    <col min="2" max="2" width="53.125" style="33" customWidth="1"/>
    <col min="3" max="3" width="13.25390625" style="34" customWidth="1"/>
    <col min="4" max="4" width="13.625" style="34" customWidth="1"/>
    <col min="5" max="5" width="10.75390625" style="34" customWidth="1"/>
    <col min="6" max="16384" width="9.125" style="11" customWidth="1"/>
  </cols>
  <sheetData>
    <row r="1" spans="1:5" ht="15">
      <c r="A1" s="17"/>
      <c r="B1" s="18"/>
      <c r="C1" s="19"/>
      <c r="D1" s="19"/>
      <c r="E1" s="19"/>
    </row>
    <row r="2" spans="1:5" ht="14.25">
      <c r="A2" s="92" t="s">
        <v>38</v>
      </c>
      <c r="B2" s="92"/>
      <c r="C2" s="92"/>
      <c r="D2" s="92"/>
      <c r="E2" s="92"/>
    </row>
    <row r="3" spans="1:5" ht="14.25">
      <c r="A3" s="93" t="s">
        <v>125</v>
      </c>
      <c r="B3" s="93"/>
      <c r="C3" s="93"/>
      <c r="D3" s="93"/>
      <c r="E3" s="93"/>
    </row>
    <row r="4" spans="1:5" ht="14.25">
      <c r="A4" s="93" t="s">
        <v>202</v>
      </c>
      <c r="B4" s="93"/>
      <c r="C4" s="93"/>
      <c r="D4" s="93"/>
      <c r="E4" s="93"/>
    </row>
    <row r="5" spans="1:5" ht="15" customHeight="1">
      <c r="A5" s="5"/>
      <c r="B5" s="5"/>
      <c r="C5" s="5"/>
      <c r="D5" s="94" t="s">
        <v>39</v>
      </c>
      <c r="E5" s="94"/>
    </row>
    <row r="6" spans="1:5" s="40" customFormat="1" ht="12.75" customHeight="1">
      <c r="A6" s="98" t="s">
        <v>40</v>
      </c>
      <c r="B6" s="101" t="s">
        <v>41</v>
      </c>
      <c r="C6" s="95" t="s">
        <v>231</v>
      </c>
      <c r="D6" s="95" t="s">
        <v>230</v>
      </c>
      <c r="E6" s="95" t="s">
        <v>27</v>
      </c>
    </row>
    <row r="7" spans="1:5" s="40" customFormat="1" ht="12">
      <c r="A7" s="99"/>
      <c r="B7" s="102"/>
      <c r="C7" s="96"/>
      <c r="D7" s="96"/>
      <c r="E7" s="96"/>
    </row>
    <row r="8" spans="1:5" s="40" customFormat="1" ht="12">
      <c r="A8" s="100"/>
      <c r="B8" s="103"/>
      <c r="C8" s="97"/>
      <c r="D8" s="97"/>
      <c r="E8" s="97"/>
    </row>
    <row r="9" spans="1:5" s="6" customFormat="1" ht="10.5">
      <c r="A9" s="37">
        <v>1</v>
      </c>
      <c r="B9" s="38">
        <v>2</v>
      </c>
      <c r="C9" s="38">
        <v>3</v>
      </c>
      <c r="D9" s="39">
        <v>4</v>
      </c>
      <c r="E9" s="38">
        <v>5</v>
      </c>
    </row>
    <row r="10" spans="1:5" ht="18.75" customHeight="1">
      <c r="A10" s="20" t="s">
        <v>42</v>
      </c>
      <c r="B10" s="21" t="s">
        <v>189</v>
      </c>
      <c r="C10" s="41">
        <f>C11+C15+C17+C20+C24+C32+C34+C13+C30</f>
        <v>5385</v>
      </c>
      <c r="D10" s="41">
        <f>D11+D15+D17+D20+D22+D24+D27+D32+D36+D34+D13+D31</f>
        <v>4000.0750000000003</v>
      </c>
      <c r="E10" s="42">
        <f>D10/C10*100</f>
        <v>74.28180129990716</v>
      </c>
    </row>
    <row r="11" spans="1:5" ht="19.5" customHeight="1">
      <c r="A11" s="13" t="s">
        <v>43</v>
      </c>
      <c r="B11" s="22" t="s">
        <v>44</v>
      </c>
      <c r="C11" s="43">
        <f>C12</f>
        <v>2598</v>
      </c>
      <c r="D11" s="43">
        <f>SUM(D12)</f>
        <v>2060.407</v>
      </c>
      <c r="E11" s="42">
        <f>D11/C11*100</f>
        <v>79.30742879137799</v>
      </c>
    </row>
    <row r="12" spans="1:5" ht="18" customHeight="1">
      <c r="A12" s="12" t="s">
        <v>45</v>
      </c>
      <c r="B12" s="23" t="s">
        <v>46</v>
      </c>
      <c r="C12" s="44">
        <v>2598</v>
      </c>
      <c r="D12" s="44">
        <v>2060.407</v>
      </c>
      <c r="E12" s="45">
        <f>D12/C12*100</f>
        <v>79.30742879137799</v>
      </c>
    </row>
    <row r="13" spans="1:5" s="16" customFormat="1" ht="18" customHeight="1">
      <c r="A13" s="13" t="s">
        <v>162</v>
      </c>
      <c r="B13" s="24" t="s">
        <v>192</v>
      </c>
      <c r="C13" s="43">
        <f>C14</f>
        <v>1202</v>
      </c>
      <c r="D13" s="43">
        <f>D14</f>
        <v>726.282</v>
      </c>
      <c r="E13" s="42">
        <f>E14</f>
        <v>60.422795341098166</v>
      </c>
    </row>
    <row r="14" spans="1:5" ht="18" customHeight="1">
      <c r="A14" s="12" t="s">
        <v>163</v>
      </c>
      <c r="B14" s="23" t="s">
        <v>193</v>
      </c>
      <c r="C14" s="44">
        <v>1202</v>
      </c>
      <c r="D14" s="44">
        <v>726.282</v>
      </c>
      <c r="E14" s="45">
        <f>D14/C14*100</f>
        <v>60.422795341098166</v>
      </c>
    </row>
    <row r="15" spans="1:5" ht="17.25" customHeight="1">
      <c r="A15" s="13" t="s">
        <v>47</v>
      </c>
      <c r="B15" s="22" t="s">
        <v>48</v>
      </c>
      <c r="C15" s="43">
        <f>C16</f>
        <v>3</v>
      </c>
      <c r="D15" s="43">
        <f>D16</f>
        <v>1.953</v>
      </c>
      <c r="E15" s="45">
        <f>D15/C15*100</f>
        <v>65.10000000000001</v>
      </c>
    </row>
    <row r="16" spans="1:5" ht="18.75" customHeight="1">
      <c r="A16" s="12" t="s">
        <v>49</v>
      </c>
      <c r="B16" s="23" t="s">
        <v>50</v>
      </c>
      <c r="C16" s="44">
        <v>3</v>
      </c>
      <c r="D16" s="44">
        <v>1.953</v>
      </c>
      <c r="E16" s="45">
        <f>D16/C16*100</f>
        <v>65.10000000000001</v>
      </c>
    </row>
    <row r="17" spans="1:5" ht="21.75" customHeight="1">
      <c r="A17" s="13" t="s">
        <v>51</v>
      </c>
      <c r="B17" s="22" t="s">
        <v>52</v>
      </c>
      <c r="C17" s="43">
        <f>C18+C19</f>
        <v>710</v>
      </c>
      <c r="D17" s="43">
        <f>SUM(D18:D19)</f>
        <v>691.105</v>
      </c>
      <c r="E17" s="42">
        <f aca="true" t="shared" si="0" ref="E17:E35">D17/C17*100</f>
        <v>97.3387323943662</v>
      </c>
    </row>
    <row r="18" spans="1:5" ht="18.75" customHeight="1">
      <c r="A18" s="12" t="s">
        <v>53</v>
      </c>
      <c r="B18" s="23" t="s">
        <v>54</v>
      </c>
      <c r="C18" s="44">
        <v>120</v>
      </c>
      <c r="D18" s="44">
        <v>117.915</v>
      </c>
      <c r="E18" s="45">
        <f t="shared" si="0"/>
        <v>98.2625</v>
      </c>
    </row>
    <row r="19" spans="1:5" ht="18" customHeight="1">
      <c r="A19" s="12" t="s">
        <v>55</v>
      </c>
      <c r="B19" s="23" t="s">
        <v>56</v>
      </c>
      <c r="C19" s="44">
        <v>590</v>
      </c>
      <c r="D19" s="44">
        <v>573.19</v>
      </c>
      <c r="E19" s="45">
        <f t="shared" si="0"/>
        <v>97.15084745762714</v>
      </c>
    </row>
    <row r="20" spans="1:5" ht="20.25" customHeight="1">
      <c r="A20" s="13" t="s">
        <v>79</v>
      </c>
      <c r="B20" s="24" t="s">
        <v>80</v>
      </c>
      <c r="C20" s="43">
        <f>C21</f>
        <v>27</v>
      </c>
      <c r="D20" s="43">
        <f>D21</f>
        <v>22.15</v>
      </c>
      <c r="E20" s="42">
        <f t="shared" si="0"/>
        <v>82.03703703703702</v>
      </c>
    </row>
    <row r="21" spans="1:5" ht="76.5" customHeight="1">
      <c r="A21" s="12" t="s">
        <v>81</v>
      </c>
      <c r="B21" s="23" t="s">
        <v>82</v>
      </c>
      <c r="C21" s="44">
        <v>27</v>
      </c>
      <c r="D21" s="44">
        <v>22.15</v>
      </c>
      <c r="E21" s="45">
        <f t="shared" si="0"/>
        <v>82.03703703703702</v>
      </c>
    </row>
    <row r="22" spans="1:5" ht="44.25" customHeight="1" hidden="1">
      <c r="A22" s="13" t="s">
        <v>83</v>
      </c>
      <c r="B22" s="24" t="s">
        <v>84</v>
      </c>
      <c r="C22" s="43">
        <f>C23</f>
        <v>0</v>
      </c>
      <c r="D22" s="43">
        <f>D23</f>
        <v>0</v>
      </c>
      <c r="E22" s="45"/>
    </row>
    <row r="23" spans="1:5" ht="44.25" customHeight="1" hidden="1">
      <c r="A23" s="12" t="s">
        <v>85</v>
      </c>
      <c r="B23" s="23" t="s">
        <v>86</v>
      </c>
      <c r="C23" s="44">
        <v>0</v>
      </c>
      <c r="D23" s="44">
        <v>0</v>
      </c>
      <c r="E23" s="45"/>
    </row>
    <row r="24" spans="1:5" ht="54" customHeight="1">
      <c r="A24" s="13" t="s">
        <v>57</v>
      </c>
      <c r="B24" s="24" t="s">
        <v>58</v>
      </c>
      <c r="C24" s="43">
        <f>C25+C26+C29</f>
        <v>730</v>
      </c>
      <c r="D24" s="43">
        <f>D25+D26+D29</f>
        <v>403.376</v>
      </c>
      <c r="E24" s="42">
        <f t="shared" si="0"/>
        <v>55.25698630136986</v>
      </c>
    </row>
    <row r="25" spans="1:5" ht="105.75" customHeight="1">
      <c r="A25" s="12" t="s">
        <v>87</v>
      </c>
      <c r="B25" s="23" t="s">
        <v>115</v>
      </c>
      <c r="C25" s="44">
        <v>100</v>
      </c>
      <c r="D25" s="44">
        <v>89.614</v>
      </c>
      <c r="E25" s="45">
        <f t="shared" si="0"/>
        <v>89.614</v>
      </c>
    </row>
    <row r="26" spans="1:5" ht="65.25" customHeight="1">
      <c r="A26" s="12" t="s">
        <v>88</v>
      </c>
      <c r="B26" s="23" t="s">
        <v>89</v>
      </c>
      <c r="C26" s="44">
        <v>550</v>
      </c>
      <c r="D26" s="44">
        <v>250.267</v>
      </c>
      <c r="E26" s="45">
        <f t="shared" si="0"/>
        <v>45.50309090909091</v>
      </c>
    </row>
    <row r="27" spans="1:5" ht="32.25" customHeight="1" hidden="1">
      <c r="A27" s="13" t="s">
        <v>59</v>
      </c>
      <c r="B27" s="25" t="s">
        <v>90</v>
      </c>
      <c r="C27" s="43">
        <f>C28</f>
        <v>0</v>
      </c>
      <c r="D27" s="43">
        <f>D28</f>
        <v>0</v>
      </c>
      <c r="E27" s="42" t="e">
        <f t="shared" si="0"/>
        <v>#DIV/0!</v>
      </c>
    </row>
    <row r="28" spans="1:5" ht="48.75" customHeight="1" hidden="1">
      <c r="A28" s="12" t="s">
        <v>60</v>
      </c>
      <c r="B28" s="26" t="s">
        <v>91</v>
      </c>
      <c r="C28" s="44">
        <v>0</v>
      </c>
      <c r="D28" s="44">
        <v>0</v>
      </c>
      <c r="E28" s="45" t="e">
        <f t="shared" si="0"/>
        <v>#DIV/0!</v>
      </c>
    </row>
    <row r="29" spans="1:5" ht="48.75" customHeight="1">
      <c r="A29" s="12" t="s">
        <v>159</v>
      </c>
      <c r="B29" s="26" t="s">
        <v>160</v>
      </c>
      <c r="C29" s="44">
        <v>80</v>
      </c>
      <c r="D29" s="44">
        <v>63.495</v>
      </c>
      <c r="E29" s="45">
        <f t="shared" si="0"/>
        <v>79.36875</v>
      </c>
    </row>
    <row r="30" spans="1:5" s="16" customFormat="1" ht="48.75" customHeight="1">
      <c r="A30" s="13" t="s">
        <v>191</v>
      </c>
      <c r="B30" s="13" t="s">
        <v>190</v>
      </c>
      <c r="C30" s="43">
        <f>C31</f>
        <v>18</v>
      </c>
      <c r="D30" s="43">
        <f>D31</f>
        <v>0</v>
      </c>
      <c r="E30" s="42">
        <f>E31</f>
        <v>0</v>
      </c>
    </row>
    <row r="31" spans="1:5" ht="48.75" customHeight="1">
      <c r="A31" s="12" t="s">
        <v>161</v>
      </c>
      <c r="B31" s="26" t="s">
        <v>164</v>
      </c>
      <c r="C31" s="44">
        <v>18</v>
      </c>
      <c r="D31" s="44">
        <v>0</v>
      </c>
      <c r="E31" s="45">
        <f t="shared" si="0"/>
        <v>0</v>
      </c>
    </row>
    <row r="32" spans="1:5" ht="30.75" customHeight="1">
      <c r="A32" s="13" t="s">
        <v>92</v>
      </c>
      <c r="B32" s="25" t="s">
        <v>93</v>
      </c>
      <c r="C32" s="43">
        <f>C33</f>
        <v>95</v>
      </c>
      <c r="D32" s="43">
        <f>D33</f>
        <v>92.802</v>
      </c>
      <c r="E32" s="42">
        <v>0</v>
      </c>
    </row>
    <row r="33" spans="1:5" ht="51" customHeight="1">
      <c r="A33" s="14" t="s">
        <v>94</v>
      </c>
      <c r="B33" s="26" t="s">
        <v>95</v>
      </c>
      <c r="C33" s="44">
        <v>95</v>
      </c>
      <c r="D33" s="44">
        <v>92.802</v>
      </c>
      <c r="E33" s="45">
        <f t="shared" si="0"/>
        <v>97.68631578947368</v>
      </c>
    </row>
    <row r="34" spans="1:5" ht="51" customHeight="1">
      <c r="A34" s="15" t="s">
        <v>153</v>
      </c>
      <c r="B34" s="25" t="s">
        <v>154</v>
      </c>
      <c r="C34" s="43">
        <f>C35</f>
        <v>2</v>
      </c>
      <c r="D34" s="43">
        <f>D35</f>
        <v>2</v>
      </c>
      <c r="E34" s="45">
        <f t="shared" si="0"/>
        <v>100</v>
      </c>
    </row>
    <row r="35" spans="1:5" ht="51" customHeight="1">
      <c r="A35" s="14" t="s">
        <v>155</v>
      </c>
      <c r="B35" s="26" t="s">
        <v>156</v>
      </c>
      <c r="C35" s="44">
        <v>2</v>
      </c>
      <c r="D35" s="44">
        <v>2</v>
      </c>
      <c r="E35" s="45">
        <f t="shared" si="0"/>
        <v>100</v>
      </c>
    </row>
    <row r="36" spans="1:5" s="16" customFormat="1" ht="17.25" customHeight="1" hidden="1">
      <c r="A36" s="15" t="s">
        <v>61</v>
      </c>
      <c r="B36" s="25" t="s">
        <v>97</v>
      </c>
      <c r="C36" s="43">
        <f>C37</f>
        <v>0</v>
      </c>
      <c r="D36" s="43">
        <f>D37+D38</f>
        <v>0</v>
      </c>
      <c r="E36" s="42" t="e">
        <f>D36/C36*100</f>
        <v>#DIV/0!</v>
      </c>
    </row>
    <row r="37" spans="1:5" ht="16.5" customHeight="1" hidden="1">
      <c r="A37" s="14" t="s">
        <v>96</v>
      </c>
      <c r="B37" s="26" t="s">
        <v>98</v>
      </c>
      <c r="C37" s="44">
        <v>0</v>
      </c>
      <c r="D37" s="44">
        <v>0</v>
      </c>
      <c r="E37" s="45" t="e">
        <f>D37/C37*100</f>
        <v>#DIV/0!</v>
      </c>
    </row>
    <row r="38" spans="1:5" ht="18.75" customHeight="1" hidden="1">
      <c r="A38" s="14" t="s">
        <v>116</v>
      </c>
      <c r="B38" s="26" t="s">
        <v>98</v>
      </c>
      <c r="C38" s="44">
        <v>0</v>
      </c>
      <c r="D38" s="44">
        <v>0</v>
      </c>
      <c r="E38" s="45">
        <v>0</v>
      </c>
    </row>
    <row r="39" spans="1:5" ht="20.25" customHeight="1">
      <c r="A39" s="27" t="s">
        <v>62</v>
      </c>
      <c r="B39" s="25" t="s">
        <v>63</v>
      </c>
      <c r="C39" s="43">
        <f>C40</f>
        <v>12554.899000000001</v>
      </c>
      <c r="D39" s="43">
        <f>D40</f>
        <v>4346.159</v>
      </c>
      <c r="E39" s="42">
        <f aca="true" t="shared" si="1" ref="E39:E57">D39/C39*100</f>
        <v>34.617235869440286</v>
      </c>
    </row>
    <row r="40" spans="1:5" ht="60.75" customHeight="1">
      <c r="A40" s="35" t="s">
        <v>100</v>
      </c>
      <c r="B40" s="26" t="s">
        <v>101</v>
      </c>
      <c r="C40" s="44">
        <f>C41+C47+C49+C51</f>
        <v>12554.899000000001</v>
      </c>
      <c r="D40" s="44">
        <f>D41+D47+D49+D51+D55</f>
        <v>4346.159</v>
      </c>
      <c r="E40" s="45">
        <f t="shared" si="1"/>
        <v>34.617235869440286</v>
      </c>
    </row>
    <row r="41" spans="1:5" ht="30" customHeight="1">
      <c r="A41" s="27" t="s">
        <v>64</v>
      </c>
      <c r="B41" s="25" t="s">
        <v>65</v>
      </c>
      <c r="C41" s="43">
        <f>C42</f>
        <v>4327</v>
      </c>
      <c r="D41" s="43">
        <f>D42</f>
        <v>3255.69</v>
      </c>
      <c r="E41" s="42">
        <f t="shared" si="1"/>
        <v>75.24127571065404</v>
      </c>
    </row>
    <row r="42" spans="1:5" ht="30" customHeight="1">
      <c r="A42" s="28" t="s">
        <v>102</v>
      </c>
      <c r="B42" s="29" t="s">
        <v>103</v>
      </c>
      <c r="C42" s="44">
        <f>C46</f>
        <v>4327</v>
      </c>
      <c r="D42" s="44">
        <f>D46</f>
        <v>3255.69</v>
      </c>
      <c r="E42" s="45">
        <f t="shared" si="1"/>
        <v>75.24127571065404</v>
      </c>
    </row>
    <row r="43" spans="1:5" ht="28.5" customHeight="1" hidden="1">
      <c r="A43" s="28" t="s">
        <v>99</v>
      </c>
      <c r="B43" s="30"/>
      <c r="C43" s="44"/>
      <c r="D43" s="44"/>
      <c r="E43" s="45"/>
    </row>
    <row r="44" spans="1:5" s="16" customFormat="1" ht="0.75" customHeight="1" hidden="1">
      <c r="A44" s="31" t="s">
        <v>66</v>
      </c>
      <c r="B44" s="32" t="s">
        <v>67</v>
      </c>
      <c r="C44" s="43"/>
      <c r="D44" s="43"/>
      <c r="E44" s="42"/>
    </row>
    <row r="45" spans="1:5" ht="28.5" customHeight="1" hidden="1">
      <c r="A45" s="28" t="s">
        <v>68</v>
      </c>
      <c r="B45" s="29" t="s">
        <v>69</v>
      </c>
      <c r="C45" s="44"/>
      <c r="D45" s="44"/>
      <c r="E45" s="45"/>
    </row>
    <row r="46" spans="1:5" ht="34.5" customHeight="1">
      <c r="A46" s="28" t="s">
        <v>104</v>
      </c>
      <c r="B46" s="29" t="s">
        <v>105</v>
      </c>
      <c r="C46" s="44">
        <v>4327</v>
      </c>
      <c r="D46" s="44">
        <v>3255.69</v>
      </c>
      <c r="E46" s="45">
        <f t="shared" si="1"/>
        <v>75.24127571065404</v>
      </c>
    </row>
    <row r="47" spans="1:5" ht="42.75" customHeight="1">
      <c r="A47" s="27" t="s">
        <v>66</v>
      </c>
      <c r="B47" s="25" t="s">
        <v>126</v>
      </c>
      <c r="C47" s="43">
        <f>C48</f>
        <v>300</v>
      </c>
      <c r="D47" s="43">
        <f>D48</f>
        <v>90</v>
      </c>
      <c r="E47" s="42">
        <f t="shared" si="1"/>
        <v>30</v>
      </c>
    </row>
    <row r="48" spans="1:5" ht="26.25" customHeight="1">
      <c r="A48" s="35" t="s">
        <v>127</v>
      </c>
      <c r="B48" s="26" t="s">
        <v>128</v>
      </c>
      <c r="C48" s="44">
        <v>300</v>
      </c>
      <c r="D48" s="44">
        <v>90</v>
      </c>
      <c r="E48" s="45">
        <f t="shared" si="1"/>
        <v>30</v>
      </c>
    </row>
    <row r="49" spans="1:5" ht="36" customHeight="1">
      <c r="A49" s="27" t="s">
        <v>70</v>
      </c>
      <c r="B49" s="25" t="s">
        <v>71</v>
      </c>
      <c r="C49" s="43">
        <f>C50</f>
        <v>197.56</v>
      </c>
      <c r="D49" s="43">
        <f>D50</f>
        <v>197.56</v>
      </c>
      <c r="E49" s="42">
        <f t="shared" si="1"/>
        <v>100</v>
      </c>
    </row>
    <row r="50" spans="1:5" ht="45.75" customHeight="1">
      <c r="A50" s="35" t="s">
        <v>72</v>
      </c>
      <c r="B50" s="29" t="s">
        <v>106</v>
      </c>
      <c r="C50" s="44">
        <v>197.56</v>
      </c>
      <c r="D50" s="44">
        <v>197.56</v>
      </c>
      <c r="E50" s="45">
        <f t="shared" si="1"/>
        <v>100</v>
      </c>
    </row>
    <row r="51" spans="1:5" ht="20.25" customHeight="1">
      <c r="A51" s="27" t="s">
        <v>73</v>
      </c>
      <c r="B51" s="25" t="s">
        <v>107</v>
      </c>
      <c r="C51" s="43">
        <f>C53+C52+C55</f>
        <v>7730.339</v>
      </c>
      <c r="D51" s="43">
        <f>D53+D52</f>
        <v>802.909</v>
      </c>
      <c r="E51" s="42">
        <f t="shared" si="1"/>
        <v>10.386465587084862</v>
      </c>
    </row>
    <row r="52" spans="1:5" ht="27" customHeight="1" hidden="1">
      <c r="A52" s="72" t="s">
        <v>151</v>
      </c>
      <c r="B52" s="73" t="s">
        <v>150</v>
      </c>
      <c r="C52" s="44">
        <v>0</v>
      </c>
      <c r="D52" s="44">
        <v>0</v>
      </c>
      <c r="E52" s="45" t="e">
        <f t="shared" si="1"/>
        <v>#DIV/0!</v>
      </c>
    </row>
    <row r="53" spans="1:5" ht="30" customHeight="1">
      <c r="A53" s="35" t="s">
        <v>108</v>
      </c>
      <c r="B53" s="26" t="s">
        <v>117</v>
      </c>
      <c r="C53" s="44">
        <f>C54</f>
        <v>7730.339</v>
      </c>
      <c r="D53" s="44">
        <f>D54</f>
        <v>802.909</v>
      </c>
      <c r="E53" s="45">
        <f t="shared" si="1"/>
        <v>10.386465587084862</v>
      </c>
    </row>
    <row r="54" spans="1:5" ht="27" customHeight="1">
      <c r="A54" s="35" t="s">
        <v>74</v>
      </c>
      <c r="B54" s="29" t="s">
        <v>75</v>
      </c>
      <c r="C54" s="44">
        <v>7730.339</v>
      </c>
      <c r="D54" s="44">
        <v>802.909</v>
      </c>
      <c r="E54" s="45">
        <f t="shared" si="1"/>
        <v>10.386465587084862</v>
      </c>
    </row>
    <row r="55" spans="1:5" ht="27" customHeight="1" hidden="1">
      <c r="A55" s="35" t="s">
        <v>157</v>
      </c>
      <c r="B55" s="29" t="s">
        <v>158</v>
      </c>
      <c r="C55" s="44">
        <v>0</v>
      </c>
      <c r="D55" s="44">
        <v>0</v>
      </c>
      <c r="E55" s="45" t="e">
        <f t="shared" si="1"/>
        <v>#DIV/0!</v>
      </c>
    </row>
    <row r="56" spans="1:5" ht="21.75" customHeight="1">
      <c r="A56" s="13" t="s">
        <v>76</v>
      </c>
      <c r="B56" s="25" t="s">
        <v>109</v>
      </c>
      <c r="C56" s="43">
        <f>C10+C39</f>
        <v>17939.899</v>
      </c>
      <c r="D56" s="43">
        <f>D10+D39</f>
        <v>8346.234</v>
      </c>
      <c r="E56" s="42">
        <f t="shared" si="1"/>
        <v>46.52330539876506</v>
      </c>
    </row>
    <row r="57" spans="1:5" ht="20.25" customHeight="1">
      <c r="A57" s="13" t="s">
        <v>77</v>
      </c>
      <c r="B57" s="22" t="s">
        <v>110</v>
      </c>
      <c r="C57" s="43">
        <f>C56</f>
        <v>17939.899</v>
      </c>
      <c r="D57" s="43">
        <f>D56</f>
        <v>8346.234</v>
      </c>
      <c r="E57" s="42">
        <f t="shared" si="1"/>
        <v>46.52330539876506</v>
      </c>
    </row>
  </sheetData>
  <sheetProtection/>
  <mergeCells count="9">
    <mergeCell ref="A2:E2"/>
    <mergeCell ref="A3:E3"/>
    <mergeCell ref="A4:E4"/>
    <mergeCell ref="D5:E5"/>
    <mergeCell ref="E6:E8"/>
    <mergeCell ref="A6:A8"/>
    <mergeCell ref="B6:B8"/>
    <mergeCell ref="C6:C8"/>
    <mergeCell ref="D6:D8"/>
  </mergeCells>
  <printOptions/>
  <pageMargins left="0.44" right="0" top="0.33" bottom="0" header="0.2755905511811024" footer="0.1574803149606299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showGridLines="0" tabSelected="1" zoomScalePageLayoutView="0" workbookViewId="0" topLeftCell="A69">
      <selection activeCell="E96" sqref="E96"/>
    </sheetView>
  </sheetViews>
  <sheetFormatPr defaultColWidth="9.00390625" defaultRowHeight="12.75" outlineLevelRow="2"/>
  <cols>
    <col min="1" max="1" width="43.125" style="0" customWidth="1"/>
    <col min="2" max="2" width="7.75390625" style="0" customWidth="1"/>
    <col min="3" max="3" width="9.75390625" style="0" customWidth="1"/>
    <col min="4" max="4" width="10.00390625" style="0" customWidth="1"/>
    <col min="5" max="5" width="11.75390625" style="0" customWidth="1"/>
    <col min="6" max="7" width="0" style="0" hidden="1" customWidth="1"/>
    <col min="8" max="8" width="11.75390625" style="0" customWidth="1"/>
    <col min="9" max="9" width="13.00390625" style="0" customWidth="1"/>
  </cols>
  <sheetData>
    <row r="1" spans="1:9" ht="18.75">
      <c r="A1" s="108" t="s">
        <v>28</v>
      </c>
      <c r="B1" s="108"/>
      <c r="C1" s="108"/>
      <c r="D1" s="108"/>
      <c r="E1" s="108"/>
      <c r="F1" s="108"/>
      <c r="G1" s="108"/>
      <c r="H1" s="108"/>
      <c r="I1" s="108"/>
    </row>
    <row r="2" spans="1:9" ht="59.25" customHeight="1">
      <c r="A2" s="109" t="s">
        <v>203</v>
      </c>
      <c r="B2" s="109"/>
      <c r="C2" s="109"/>
      <c r="D2" s="109"/>
      <c r="E2" s="109"/>
      <c r="F2" s="109"/>
      <c r="G2" s="109"/>
      <c r="H2" s="109"/>
      <c r="I2" s="109"/>
    </row>
    <row r="3" spans="1:9" ht="15.75">
      <c r="A3" s="2"/>
      <c r="B3" s="2"/>
      <c r="C3" s="2"/>
      <c r="D3" s="2"/>
      <c r="E3" s="2"/>
      <c r="F3" s="2"/>
      <c r="G3" s="2"/>
      <c r="I3" s="36" t="s">
        <v>29</v>
      </c>
    </row>
    <row r="4" spans="1:9" s="10" customFormat="1" ht="55.5" customHeight="1">
      <c r="A4" s="7" t="s">
        <v>23</v>
      </c>
      <c r="B4" s="7" t="s">
        <v>24</v>
      </c>
      <c r="C4" s="7" t="s">
        <v>25</v>
      </c>
      <c r="D4" s="7" t="s">
        <v>26</v>
      </c>
      <c r="E4" s="8" t="s">
        <v>232</v>
      </c>
      <c r="F4" s="7" t="s">
        <v>0</v>
      </c>
      <c r="G4" s="7" t="s">
        <v>0</v>
      </c>
      <c r="H4" s="9" t="s">
        <v>229</v>
      </c>
      <c r="I4" s="9" t="s">
        <v>27</v>
      </c>
    </row>
    <row r="5" spans="1:9" s="10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7"/>
      <c r="G5" s="7"/>
      <c r="H5" s="9">
        <v>6</v>
      </c>
      <c r="I5" s="9">
        <v>7</v>
      </c>
    </row>
    <row r="6" spans="1:11" s="1" customFormat="1" ht="17.25" customHeight="1">
      <c r="A6" s="46" t="s">
        <v>30</v>
      </c>
      <c r="B6" s="47" t="s">
        <v>31</v>
      </c>
      <c r="C6" s="48" t="s">
        <v>4</v>
      </c>
      <c r="D6" s="48" t="s">
        <v>2</v>
      </c>
      <c r="E6" s="49">
        <f>E7+E10+E15+E24+E22</f>
        <v>4452</v>
      </c>
      <c r="F6" s="49">
        <f>F7+F10+F15</f>
        <v>0</v>
      </c>
      <c r="G6" s="49">
        <f>G7+G10+G15</f>
        <v>0</v>
      </c>
      <c r="H6" s="49">
        <f>H7+H10+H15+H24+H22</f>
        <v>3198.264</v>
      </c>
      <c r="I6" s="50">
        <f>H6/E6*100</f>
        <v>71.83881401617252</v>
      </c>
      <c r="J6" s="4"/>
      <c r="K6" s="4"/>
    </row>
    <row r="7" spans="1:11" ht="38.25">
      <c r="A7" s="83" t="s">
        <v>1</v>
      </c>
      <c r="B7" s="52" t="s">
        <v>3</v>
      </c>
      <c r="C7" s="52" t="s">
        <v>4</v>
      </c>
      <c r="D7" s="52" t="s">
        <v>2</v>
      </c>
      <c r="E7" s="74">
        <f aca="true" t="shared" si="0" ref="E7:H8">E8</f>
        <v>791</v>
      </c>
      <c r="F7" s="53">
        <f t="shared" si="0"/>
        <v>0</v>
      </c>
      <c r="G7" s="53">
        <f t="shared" si="0"/>
        <v>0</v>
      </c>
      <c r="H7" s="74">
        <f t="shared" si="0"/>
        <v>566.236</v>
      </c>
      <c r="I7" s="54">
        <f aca="true" t="shared" si="1" ref="I7:I95">H7/E7*100</f>
        <v>71.58482932996208</v>
      </c>
      <c r="J7" s="63"/>
      <c r="K7" s="4"/>
    </row>
    <row r="8" spans="1:11" ht="15" outlineLevel="1">
      <c r="A8" s="83" t="s">
        <v>111</v>
      </c>
      <c r="B8" s="52" t="s">
        <v>3</v>
      </c>
      <c r="C8" s="52" t="s">
        <v>165</v>
      </c>
      <c r="D8" s="52" t="s">
        <v>2</v>
      </c>
      <c r="E8" s="74">
        <f>E9</f>
        <v>791</v>
      </c>
      <c r="F8" s="53">
        <f t="shared" si="0"/>
        <v>0</v>
      </c>
      <c r="G8" s="53">
        <f t="shared" si="0"/>
        <v>0</v>
      </c>
      <c r="H8" s="74">
        <f t="shared" si="0"/>
        <v>566.236</v>
      </c>
      <c r="I8" s="54">
        <f t="shared" si="1"/>
        <v>71.58482932996208</v>
      </c>
      <c r="J8" s="4"/>
      <c r="K8" s="4"/>
    </row>
    <row r="9" spans="1:11" ht="38.25" outlineLevel="2">
      <c r="A9" s="83" t="s">
        <v>194</v>
      </c>
      <c r="B9" s="52" t="s">
        <v>3</v>
      </c>
      <c r="C9" s="52" t="s">
        <v>165</v>
      </c>
      <c r="D9" s="52" t="s">
        <v>195</v>
      </c>
      <c r="E9" s="74">
        <v>791</v>
      </c>
      <c r="F9" s="53"/>
      <c r="G9" s="53"/>
      <c r="H9" s="74">
        <v>566.236</v>
      </c>
      <c r="I9" s="54">
        <f t="shared" si="1"/>
        <v>71.58482932996208</v>
      </c>
      <c r="J9" s="4"/>
      <c r="K9" s="4"/>
    </row>
    <row r="10" spans="1:11" ht="51" hidden="1">
      <c r="A10" s="83" t="s">
        <v>7</v>
      </c>
      <c r="B10" s="52" t="s">
        <v>8</v>
      </c>
      <c r="C10" s="52" t="s">
        <v>4</v>
      </c>
      <c r="D10" s="52" t="s">
        <v>2</v>
      </c>
      <c r="E10" s="74">
        <f>E13</f>
        <v>0</v>
      </c>
      <c r="F10" s="53">
        <f>F11+F13</f>
        <v>0</v>
      </c>
      <c r="G10" s="53">
        <f>G11+G13</f>
        <v>0</v>
      </c>
      <c r="H10" s="74">
        <f>H13</f>
        <v>0</v>
      </c>
      <c r="I10" s="54" t="e">
        <f t="shared" si="1"/>
        <v>#DIV/0!</v>
      </c>
      <c r="J10" s="4"/>
      <c r="K10" s="4"/>
    </row>
    <row r="11" spans="1:11" ht="15" hidden="1" outlineLevel="1">
      <c r="A11" s="83" t="s">
        <v>9</v>
      </c>
      <c r="B11" s="52" t="s">
        <v>8</v>
      </c>
      <c r="C11" s="52" t="s">
        <v>10</v>
      </c>
      <c r="D11" s="52" t="s">
        <v>2</v>
      </c>
      <c r="E11" s="74">
        <f>E12</f>
        <v>0</v>
      </c>
      <c r="F11" s="53">
        <f>F12</f>
        <v>0</v>
      </c>
      <c r="G11" s="53">
        <f>G12</f>
        <v>0</v>
      </c>
      <c r="H11" s="74">
        <f>H12</f>
        <v>0</v>
      </c>
      <c r="I11" s="54" t="e">
        <f t="shared" si="1"/>
        <v>#DIV/0!</v>
      </c>
      <c r="J11" s="4"/>
      <c r="K11" s="4"/>
    </row>
    <row r="12" spans="1:11" ht="25.5" hidden="1" outlineLevel="2">
      <c r="A12" s="83" t="s">
        <v>5</v>
      </c>
      <c r="B12" s="52" t="s">
        <v>8</v>
      </c>
      <c r="C12" s="52" t="s">
        <v>10</v>
      </c>
      <c r="D12" s="52" t="s">
        <v>6</v>
      </c>
      <c r="E12" s="74"/>
      <c r="F12" s="53"/>
      <c r="G12" s="53"/>
      <c r="H12" s="74"/>
      <c r="I12" s="54" t="e">
        <f t="shared" si="1"/>
        <v>#DIV/0!</v>
      </c>
      <c r="J12" s="4"/>
      <c r="K12" s="4"/>
    </row>
    <row r="13" spans="1:11" ht="15" hidden="1" outlineLevel="1" collapsed="1">
      <c r="A13" s="83" t="s">
        <v>11</v>
      </c>
      <c r="B13" s="52" t="s">
        <v>8</v>
      </c>
      <c r="C13" s="52" t="s">
        <v>12</v>
      </c>
      <c r="D13" s="52" t="s">
        <v>2</v>
      </c>
      <c r="E13" s="74">
        <f>E14</f>
        <v>0</v>
      </c>
      <c r="F13" s="53">
        <f>F14</f>
        <v>0</v>
      </c>
      <c r="G13" s="53">
        <f>G14</f>
        <v>0</v>
      </c>
      <c r="H13" s="74">
        <f>H14</f>
        <v>0</v>
      </c>
      <c r="I13" s="54" t="e">
        <f t="shared" si="1"/>
        <v>#DIV/0!</v>
      </c>
      <c r="J13" s="4"/>
      <c r="K13" s="4"/>
    </row>
    <row r="14" spans="1:11" ht="25.5" hidden="1" outlineLevel="2">
      <c r="A14" s="83" t="s">
        <v>5</v>
      </c>
      <c r="B14" s="52" t="s">
        <v>8</v>
      </c>
      <c r="C14" s="52" t="s">
        <v>12</v>
      </c>
      <c r="D14" s="52" t="s">
        <v>6</v>
      </c>
      <c r="E14" s="74">
        <v>0</v>
      </c>
      <c r="F14" s="53"/>
      <c r="G14" s="53"/>
      <c r="H14" s="74">
        <v>0</v>
      </c>
      <c r="I14" s="54" t="e">
        <f t="shared" si="1"/>
        <v>#DIV/0!</v>
      </c>
      <c r="J14" s="4"/>
      <c r="K14" s="4"/>
    </row>
    <row r="15" spans="1:11" ht="55.5" customHeight="1" collapsed="1">
      <c r="A15" s="83" t="s">
        <v>13</v>
      </c>
      <c r="B15" s="52" t="s">
        <v>14</v>
      </c>
      <c r="C15" s="52" t="s">
        <v>4</v>
      </c>
      <c r="D15" s="52" t="s">
        <v>2</v>
      </c>
      <c r="E15" s="74">
        <f>E16</f>
        <v>1251</v>
      </c>
      <c r="F15" s="53">
        <f>F16</f>
        <v>0</v>
      </c>
      <c r="G15" s="53">
        <f>G16</f>
        <v>0</v>
      </c>
      <c r="H15" s="74">
        <f>H16</f>
        <v>971.1790000000001</v>
      </c>
      <c r="I15" s="54">
        <f t="shared" si="1"/>
        <v>77.63221422861712</v>
      </c>
      <c r="J15" s="4"/>
      <c r="K15" s="4"/>
    </row>
    <row r="16" spans="1:11" ht="15" outlineLevel="1">
      <c r="A16" s="83" t="s">
        <v>9</v>
      </c>
      <c r="B16" s="52" t="s">
        <v>14</v>
      </c>
      <c r="C16" s="52" t="s">
        <v>166</v>
      </c>
      <c r="D16" s="52" t="s">
        <v>2</v>
      </c>
      <c r="E16" s="74">
        <f>E17+E19+E20+E18</f>
        <v>1251</v>
      </c>
      <c r="F16" s="53">
        <f>F17</f>
        <v>0</v>
      </c>
      <c r="G16" s="53">
        <f>G17</f>
        <v>0</v>
      </c>
      <c r="H16" s="74">
        <f>H17+H19+H20+H18</f>
        <v>971.1790000000001</v>
      </c>
      <c r="I16" s="54">
        <f t="shared" si="1"/>
        <v>77.63221422861712</v>
      </c>
      <c r="J16" s="4"/>
      <c r="K16" s="4"/>
    </row>
    <row r="17" spans="1:11" ht="38.25" outlineLevel="2">
      <c r="A17" s="83" t="s">
        <v>194</v>
      </c>
      <c r="B17" s="52" t="s">
        <v>14</v>
      </c>
      <c r="C17" s="52" t="s">
        <v>166</v>
      </c>
      <c r="D17" s="52" t="s">
        <v>195</v>
      </c>
      <c r="E17" s="74">
        <v>1074.265</v>
      </c>
      <c r="F17" s="53"/>
      <c r="G17" s="53"/>
      <c r="H17" s="74">
        <v>835.171</v>
      </c>
      <c r="I17" s="54">
        <f t="shared" si="1"/>
        <v>77.74348042615183</v>
      </c>
      <c r="J17" s="4"/>
      <c r="K17" s="4"/>
    </row>
    <row r="18" spans="1:11" ht="42.75" customHeight="1" outlineLevel="2">
      <c r="A18" s="87" t="s">
        <v>228</v>
      </c>
      <c r="B18" s="52" t="s">
        <v>14</v>
      </c>
      <c r="C18" s="52" t="s">
        <v>166</v>
      </c>
      <c r="D18" s="52" t="s">
        <v>227</v>
      </c>
      <c r="E18" s="74">
        <v>0.6</v>
      </c>
      <c r="F18" s="53"/>
      <c r="G18" s="53"/>
      <c r="H18" s="74">
        <v>0</v>
      </c>
      <c r="I18" s="54">
        <f t="shared" si="1"/>
        <v>0</v>
      </c>
      <c r="J18" s="4"/>
      <c r="K18" s="4"/>
    </row>
    <row r="19" spans="1:11" ht="38.25" outlineLevel="2">
      <c r="A19" s="83" t="s">
        <v>196</v>
      </c>
      <c r="B19" s="52" t="s">
        <v>14</v>
      </c>
      <c r="C19" s="52" t="s">
        <v>166</v>
      </c>
      <c r="D19" s="52" t="s">
        <v>197</v>
      </c>
      <c r="E19" s="74">
        <v>169.135</v>
      </c>
      <c r="F19" s="53"/>
      <c r="G19" s="53"/>
      <c r="H19" s="74">
        <v>131.096</v>
      </c>
      <c r="I19" s="54">
        <f t="shared" si="1"/>
        <v>77.50968161527774</v>
      </c>
      <c r="J19" s="4"/>
      <c r="K19" s="4"/>
    </row>
    <row r="20" spans="1:11" ht="15" outlineLevel="2">
      <c r="A20" s="77" t="s">
        <v>199</v>
      </c>
      <c r="B20" s="52" t="s">
        <v>14</v>
      </c>
      <c r="C20" s="52" t="s">
        <v>166</v>
      </c>
      <c r="D20" s="52" t="s">
        <v>198</v>
      </c>
      <c r="E20" s="74">
        <v>7</v>
      </c>
      <c r="F20" s="53"/>
      <c r="G20" s="53"/>
      <c r="H20" s="74">
        <v>4.912</v>
      </c>
      <c r="I20" s="54">
        <f t="shared" si="1"/>
        <v>70.17142857142858</v>
      </c>
      <c r="J20" s="4"/>
      <c r="K20" s="4"/>
    </row>
    <row r="21" spans="1:11" ht="44.25" customHeight="1" outlineLevel="2">
      <c r="A21" s="81" t="s">
        <v>178</v>
      </c>
      <c r="B21" s="52" t="s">
        <v>179</v>
      </c>
      <c r="C21" s="52" t="s">
        <v>4</v>
      </c>
      <c r="D21" s="52" t="s">
        <v>2</v>
      </c>
      <c r="E21" s="74">
        <f>E22</f>
        <v>105</v>
      </c>
      <c r="F21" s="53"/>
      <c r="G21" s="53"/>
      <c r="H21" s="74">
        <f>H22</f>
        <v>52.5</v>
      </c>
      <c r="I21" s="54">
        <f t="shared" si="1"/>
        <v>50</v>
      </c>
      <c r="J21" s="4"/>
      <c r="K21" s="4"/>
    </row>
    <row r="22" spans="1:11" ht="25.5" outlineLevel="2">
      <c r="A22" s="81" t="s">
        <v>201</v>
      </c>
      <c r="B22" s="52" t="s">
        <v>179</v>
      </c>
      <c r="C22" s="52" t="s">
        <v>180</v>
      </c>
      <c r="D22" s="52" t="s">
        <v>2</v>
      </c>
      <c r="E22" s="74">
        <f>E23</f>
        <v>105</v>
      </c>
      <c r="F22" s="53"/>
      <c r="G22" s="53"/>
      <c r="H22" s="74">
        <f>H23</f>
        <v>52.5</v>
      </c>
      <c r="I22" s="54">
        <f t="shared" si="1"/>
        <v>50</v>
      </c>
      <c r="J22" s="4"/>
      <c r="K22" s="4"/>
    </row>
    <row r="23" spans="1:11" ht="15" outlineLevel="2">
      <c r="A23" s="81" t="s">
        <v>107</v>
      </c>
      <c r="B23" s="52" t="s">
        <v>179</v>
      </c>
      <c r="C23" s="52" t="s">
        <v>180</v>
      </c>
      <c r="D23" s="52" t="s">
        <v>200</v>
      </c>
      <c r="E23" s="74">
        <v>105</v>
      </c>
      <c r="F23" s="53"/>
      <c r="G23" s="53"/>
      <c r="H23" s="74">
        <v>52.5</v>
      </c>
      <c r="I23" s="54">
        <f t="shared" si="1"/>
        <v>50</v>
      </c>
      <c r="J23" s="4"/>
      <c r="K23" s="4"/>
    </row>
    <row r="24" spans="1:11" ht="15" outlineLevel="2">
      <c r="A24" s="83" t="s">
        <v>233</v>
      </c>
      <c r="B24" s="52" t="s">
        <v>129</v>
      </c>
      <c r="C24" s="52" t="s">
        <v>4</v>
      </c>
      <c r="D24" s="52" t="s">
        <v>2</v>
      </c>
      <c r="E24" s="74">
        <f>E25+E26+E27+E28+E29</f>
        <v>2305</v>
      </c>
      <c r="F24" s="53"/>
      <c r="G24" s="53"/>
      <c r="H24" s="74">
        <f>H25+H26+H27+H28+H29</f>
        <v>1608.349</v>
      </c>
      <c r="I24" s="54">
        <f t="shared" si="1"/>
        <v>69.77652928416485</v>
      </c>
      <c r="J24" s="4"/>
      <c r="K24" s="4"/>
    </row>
    <row r="25" spans="1:11" ht="25.5" outlineLevel="2">
      <c r="A25" s="83" t="s">
        <v>206</v>
      </c>
      <c r="B25" s="52" t="s">
        <v>129</v>
      </c>
      <c r="C25" s="52" t="s">
        <v>204</v>
      </c>
      <c r="D25" s="52" t="s">
        <v>205</v>
      </c>
      <c r="E25" s="74">
        <v>1832</v>
      </c>
      <c r="F25" s="53"/>
      <c r="G25" s="53"/>
      <c r="H25" s="74">
        <v>1312.878</v>
      </c>
      <c r="I25" s="54">
        <f t="shared" si="1"/>
        <v>71.6636462882096</v>
      </c>
      <c r="J25" s="4"/>
      <c r="K25" s="4"/>
    </row>
    <row r="26" spans="1:11" ht="25.5" outlineLevel="2">
      <c r="A26" s="83" t="s">
        <v>207</v>
      </c>
      <c r="B26" s="52" t="s">
        <v>129</v>
      </c>
      <c r="C26" s="52" t="s">
        <v>204</v>
      </c>
      <c r="D26" s="52" t="s">
        <v>208</v>
      </c>
      <c r="E26" s="74">
        <v>1</v>
      </c>
      <c r="F26" s="53"/>
      <c r="G26" s="53"/>
      <c r="H26" s="74">
        <v>0.6</v>
      </c>
      <c r="I26" s="54">
        <f t="shared" si="1"/>
        <v>60</v>
      </c>
      <c r="J26" s="4"/>
      <c r="K26" s="4"/>
    </row>
    <row r="27" spans="1:11" ht="28.5" customHeight="1" outlineLevel="2">
      <c r="A27" s="83" t="s">
        <v>210</v>
      </c>
      <c r="B27" s="52" t="s">
        <v>129</v>
      </c>
      <c r="C27" s="52" t="s">
        <v>204</v>
      </c>
      <c r="D27" s="52" t="s">
        <v>209</v>
      </c>
      <c r="E27" s="74">
        <v>96</v>
      </c>
      <c r="F27" s="53"/>
      <c r="G27" s="53"/>
      <c r="H27" s="74">
        <v>66.577</v>
      </c>
      <c r="I27" s="54">
        <f t="shared" si="1"/>
        <v>69.35104166666667</v>
      </c>
      <c r="J27" s="4"/>
      <c r="K27" s="4"/>
    </row>
    <row r="28" spans="1:11" ht="35.25" customHeight="1" outlineLevel="2">
      <c r="A28" s="83" t="s">
        <v>196</v>
      </c>
      <c r="B28" s="52" t="s">
        <v>129</v>
      </c>
      <c r="C28" s="52" t="s">
        <v>204</v>
      </c>
      <c r="D28" s="52" t="s">
        <v>197</v>
      </c>
      <c r="E28" s="74">
        <v>375</v>
      </c>
      <c r="F28" s="53"/>
      <c r="G28" s="53"/>
      <c r="H28" s="74">
        <v>227.556</v>
      </c>
      <c r="I28" s="54">
        <f t="shared" si="1"/>
        <v>60.6816</v>
      </c>
      <c r="J28" s="4"/>
      <c r="K28" s="4"/>
    </row>
    <row r="29" spans="1:11" ht="15" outlineLevel="2">
      <c r="A29" s="77" t="s">
        <v>199</v>
      </c>
      <c r="B29" s="52" t="s">
        <v>129</v>
      </c>
      <c r="C29" s="52" t="s">
        <v>204</v>
      </c>
      <c r="D29" s="52" t="s">
        <v>198</v>
      </c>
      <c r="E29" s="74">
        <v>1</v>
      </c>
      <c r="F29" s="53"/>
      <c r="G29" s="53"/>
      <c r="H29" s="74">
        <v>0.738</v>
      </c>
      <c r="I29" s="54">
        <f t="shared" si="1"/>
        <v>73.8</v>
      </c>
      <c r="J29" s="4"/>
      <c r="K29" s="4"/>
    </row>
    <row r="30" spans="1:11" s="1" customFormat="1" ht="17.25" customHeight="1">
      <c r="A30" s="89" t="s">
        <v>32</v>
      </c>
      <c r="B30" s="47" t="s">
        <v>33</v>
      </c>
      <c r="C30" s="48" t="s">
        <v>4</v>
      </c>
      <c r="D30" s="48" t="s">
        <v>2</v>
      </c>
      <c r="E30" s="75">
        <f>E31</f>
        <v>197.56</v>
      </c>
      <c r="F30" s="49">
        <f aca="true" t="shared" si="2" ref="F30:H32">F31</f>
        <v>0</v>
      </c>
      <c r="G30" s="49">
        <f t="shared" si="2"/>
        <v>0</v>
      </c>
      <c r="H30" s="75">
        <f t="shared" si="2"/>
        <v>136.445</v>
      </c>
      <c r="I30" s="50">
        <f t="shared" si="1"/>
        <v>69.06509414861307</v>
      </c>
      <c r="J30" s="4"/>
      <c r="K30" s="4"/>
    </row>
    <row r="31" spans="1:11" ht="24" customHeight="1">
      <c r="A31" s="83" t="s">
        <v>15</v>
      </c>
      <c r="B31" s="55" t="s">
        <v>16</v>
      </c>
      <c r="C31" s="55" t="s">
        <v>4</v>
      </c>
      <c r="D31" s="55" t="s">
        <v>2</v>
      </c>
      <c r="E31" s="74">
        <f>E32</f>
        <v>197.56</v>
      </c>
      <c r="F31" s="53">
        <f t="shared" si="2"/>
        <v>0</v>
      </c>
      <c r="G31" s="53">
        <f t="shared" si="2"/>
        <v>0</v>
      </c>
      <c r="H31" s="74">
        <f t="shared" si="2"/>
        <v>136.445</v>
      </c>
      <c r="I31" s="54">
        <f t="shared" si="1"/>
        <v>69.06509414861307</v>
      </c>
      <c r="J31" s="4"/>
      <c r="K31" s="4"/>
    </row>
    <row r="32" spans="1:11" ht="43.5" customHeight="1" outlineLevel="1">
      <c r="A32" s="83" t="s">
        <v>17</v>
      </c>
      <c r="B32" s="55" t="s">
        <v>16</v>
      </c>
      <c r="C32" s="55" t="s">
        <v>167</v>
      </c>
      <c r="D32" s="55" t="s">
        <v>2</v>
      </c>
      <c r="E32" s="74">
        <f>E33+E34</f>
        <v>197.56</v>
      </c>
      <c r="F32" s="53">
        <f t="shared" si="2"/>
        <v>0</v>
      </c>
      <c r="G32" s="53">
        <f t="shared" si="2"/>
        <v>0</v>
      </c>
      <c r="H32" s="74">
        <f>H33+H34</f>
        <v>136.445</v>
      </c>
      <c r="I32" s="54">
        <f t="shared" si="1"/>
        <v>69.06509414861307</v>
      </c>
      <c r="J32" s="4"/>
      <c r="K32" s="4"/>
    </row>
    <row r="33" spans="1:11" ht="25.5" outlineLevel="2">
      <c r="A33" s="83" t="s">
        <v>5</v>
      </c>
      <c r="B33" s="55" t="s">
        <v>16</v>
      </c>
      <c r="C33" s="55" t="s">
        <v>167</v>
      </c>
      <c r="D33" s="55" t="s">
        <v>195</v>
      </c>
      <c r="E33" s="74">
        <v>190</v>
      </c>
      <c r="F33" s="53"/>
      <c r="G33" s="53"/>
      <c r="H33" s="74">
        <v>128.885</v>
      </c>
      <c r="I33" s="54">
        <f t="shared" si="1"/>
        <v>67.83421052631579</v>
      </c>
      <c r="J33" s="4"/>
      <c r="K33" s="4"/>
    </row>
    <row r="34" spans="1:11" ht="38.25" outlineLevel="2">
      <c r="A34" s="83" t="s">
        <v>196</v>
      </c>
      <c r="B34" s="55" t="s">
        <v>16</v>
      </c>
      <c r="C34" s="55" t="s">
        <v>167</v>
      </c>
      <c r="D34" s="55" t="s">
        <v>197</v>
      </c>
      <c r="E34" s="74">
        <v>7.56</v>
      </c>
      <c r="F34" s="53"/>
      <c r="G34" s="53"/>
      <c r="H34" s="74">
        <v>7.56</v>
      </c>
      <c r="I34" s="54">
        <f t="shared" si="1"/>
        <v>100</v>
      </c>
      <c r="J34" s="4"/>
      <c r="K34" s="4"/>
    </row>
    <row r="35" spans="1:11" s="71" customFormat="1" ht="25.5" outlineLevel="2">
      <c r="A35" s="88" t="s">
        <v>139</v>
      </c>
      <c r="B35" s="69" t="s">
        <v>137</v>
      </c>
      <c r="C35" s="69" t="s">
        <v>133</v>
      </c>
      <c r="D35" s="69" t="s">
        <v>2</v>
      </c>
      <c r="E35" s="56">
        <f>E36</f>
        <v>56.927</v>
      </c>
      <c r="F35" s="57"/>
      <c r="G35" s="57"/>
      <c r="H35" s="56">
        <f>H36</f>
        <v>5.8</v>
      </c>
      <c r="I35" s="50">
        <f t="shared" si="1"/>
        <v>10.188487009679061</v>
      </c>
      <c r="J35" s="70"/>
      <c r="K35" s="70"/>
    </row>
    <row r="36" spans="1:11" ht="25.5" outlineLevel="2">
      <c r="A36" s="83" t="s">
        <v>140</v>
      </c>
      <c r="B36" s="55" t="s">
        <v>130</v>
      </c>
      <c r="C36" s="55" t="s">
        <v>4</v>
      </c>
      <c r="D36" s="55" t="s">
        <v>2</v>
      </c>
      <c r="E36" s="74">
        <f>E37</f>
        <v>56.927</v>
      </c>
      <c r="F36" s="53"/>
      <c r="G36" s="53"/>
      <c r="H36" s="74">
        <f>H37</f>
        <v>5.8</v>
      </c>
      <c r="I36" s="54">
        <f t="shared" si="1"/>
        <v>10.188487009679061</v>
      </c>
      <c r="J36" s="4"/>
      <c r="K36" s="4"/>
    </row>
    <row r="37" spans="1:11" ht="38.25" outlineLevel="2">
      <c r="A37" s="83" t="s">
        <v>141</v>
      </c>
      <c r="B37" s="55" t="s">
        <v>130</v>
      </c>
      <c r="C37" s="55" t="s">
        <v>168</v>
      </c>
      <c r="D37" s="55" t="s">
        <v>2</v>
      </c>
      <c r="E37" s="74">
        <f>E38</f>
        <v>56.927</v>
      </c>
      <c r="F37" s="53"/>
      <c r="G37" s="53"/>
      <c r="H37" s="74">
        <f>H38</f>
        <v>5.8</v>
      </c>
      <c r="I37" s="54">
        <f t="shared" si="1"/>
        <v>10.188487009679061</v>
      </c>
      <c r="J37" s="4"/>
      <c r="K37" s="4"/>
    </row>
    <row r="38" spans="1:11" ht="38.25" outlineLevel="2">
      <c r="A38" s="83" t="s">
        <v>196</v>
      </c>
      <c r="B38" s="55" t="s">
        <v>130</v>
      </c>
      <c r="C38" s="55" t="s">
        <v>168</v>
      </c>
      <c r="D38" s="55" t="s">
        <v>197</v>
      </c>
      <c r="E38" s="74">
        <v>56.927</v>
      </c>
      <c r="F38" s="53"/>
      <c r="G38" s="53"/>
      <c r="H38" s="74">
        <v>5.8</v>
      </c>
      <c r="I38" s="54">
        <f t="shared" si="1"/>
        <v>10.188487009679061</v>
      </c>
      <c r="J38" s="4"/>
      <c r="K38" s="4"/>
    </row>
    <row r="39" spans="1:11" s="71" customFormat="1" ht="14.25" outlineLevel="2">
      <c r="A39" s="88" t="s">
        <v>142</v>
      </c>
      <c r="B39" s="69" t="s">
        <v>138</v>
      </c>
      <c r="C39" s="69" t="s">
        <v>4</v>
      </c>
      <c r="D39" s="69" t="s">
        <v>2</v>
      </c>
      <c r="E39" s="56">
        <f>E40+E50</f>
        <v>12889.803</v>
      </c>
      <c r="F39" s="57"/>
      <c r="G39" s="57"/>
      <c r="H39" s="56">
        <f>H40+H50</f>
        <v>1051.28</v>
      </c>
      <c r="I39" s="50">
        <f t="shared" si="1"/>
        <v>8.155904322199493</v>
      </c>
      <c r="J39" s="70"/>
      <c r="K39" s="70"/>
    </row>
    <row r="40" spans="1:11" s="71" customFormat="1" ht="15" outlineLevel="2">
      <c r="A40" s="83" t="s">
        <v>211</v>
      </c>
      <c r="B40" s="55" t="s">
        <v>131</v>
      </c>
      <c r="C40" s="55" t="s">
        <v>4</v>
      </c>
      <c r="D40" s="55" t="s">
        <v>2</v>
      </c>
      <c r="E40" s="74">
        <f>E41+E46+E48</f>
        <v>12281.7</v>
      </c>
      <c r="F40" s="53"/>
      <c r="G40" s="53"/>
      <c r="H40" s="74">
        <f>H41+H46+H48</f>
        <v>489.828</v>
      </c>
      <c r="I40" s="54">
        <f t="shared" si="1"/>
        <v>3.988275238769877</v>
      </c>
      <c r="J40" s="70"/>
      <c r="K40" s="70"/>
    </row>
    <row r="41" spans="1:11" ht="15" outlineLevel="2">
      <c r="A41" s="83" t="s">
        <v>143</v>
      </c>
      <c r="B41" s="55" t="s">
        <v>131</v>
      </c>
      <c r="C41" s="55" t="s">
        <v>169</v>
      </c>
      <c r="D41" s="55" t="s">
        <v>2</v>
      </c>
      <c r="E41" s="74">
        <f>E44+E45</f>
        <v>1252</v>
      </c>
      <c r="F41" s="53"/>
      <c r="G41" s="53"/>
      <c r="H41" s="74">
        <f>H44+H45</f>
        <v>489.828</v>
      </c>
      <c r="I41" s="54">
        <f t="shared" si="1"/>
        <v>39.12364217252396</v>
      </c>
      <c r="J41" s="4"/>
      <c r="K41" s="4"/>
    </row>
    <row r="42" spans="1:11" ht="25.5" hidden="1" outlineLevel="2">
      <c r="A42" s="83" t="s">
        <v>5</v>
      </c>
      <c r="B42" s="55" t="s">
        <v>131</v>
      </c>
      <c r="C42" s="55"/>
      <c r="D42" s="55" t="s">
        <v>2</v>
      </c>
      <c r="E42" s="74">
        <v>0</v>
      </c>
      <c r="F42" s="53"/>
      <c r="G42" s="53"/>
      <c r="H42" s="74">
        <v>0</v>
      </c>
      <c r="I42" s="54" t="e">
        <f t="shared" si="1"/>
        <v>#DIV/0!</v>
      </c>
      <c r="J42" s="4"/>
      <c r="K42" s="4"/>
    </row>
    <row r="43" spans="1:11" ht="27" customHeight="1" hidden="1" outlineLevel="2">
      <c r="A43" s="83" t="s">
        <v>5</v>
      </c>
      <c r="B43" s="55" t="s">
        <v>131</v>
      </c>
      <c r="C43" s="55" t="s">
        <v>136</v>
      </c>
      <c r="D43" s="55" t="s">
        <v>6</v>
      </c>
      <c r="E43" s="74">
        <v>0</v>
      </c>
      <c r="F43" s="53"/>
      <c r="G43" s="53"/>
      <c r="H43" s="74">
        <v>0</v>
      </c>
      <c r="I43" s="54" t="e">
        <f t="shared" si="1"/>
        <v>#DIV/0!</v>
      </c>
      <c r="J43" s="4"/>
      <c r="K43" s="4"/>
    </row>
    <row r="44" spans="1:11" ht="27" customHeight="1" outlineLevel="2">
      <c r="A44" s="78" t="s">
        <v>213</v>
      </c>
      <c r="B44" s="55" t="s">
        <v>131</v>
      </c>
      <c r="C44" s="55" t="s">
        <v>169</v>
      </c>
      <c r="D44" s="55" t="s">
        <v>212</v>
      </c>
      <c r="E44" s="74">
        <v>600</v>
      </c>
      <c r="F44" s="53"/>
      <c r="G44" s="53"/>
      <c r="H44" s="74">
        <v>0</v>
      </c>
      <c r="I44" s="54">
        <f t="shared" si="1"/>
        <v>0</v>
      </c>
      <c r="J44" s="4"/>
      <c r="K44" s="4"/>
    </row>
    <row r="45" spans="1:11" ht="27" customHeight="1" outlineLevel="2">
      <c r="A45" s="77" t="s">
        <v>196</v>
      </c>
      <c r="B45" s="55" t="s">
        <v>131</v>
      </c>
      <c r="C45" s="55" t="s">
        <v>169</v>
      </c>
      <c r="D45" s="55" t="s">
        <v>197</v>
      </c>
      <c r="E45" s="74">
        <v>652</v>
      </c>
      <c r="F45" s="53"/>
      <c r="G45" s="53"/>
      <c r="H45" s="74">
        <v>489.828</v>
      </c>
      <c r="I45" s="54">
        <f t="shared" si="1"/>
        <v>75.12699386503067</v>
      </c>
      <c r="J45" s="4"/>
      <c r="K45" s="4"/>
    </row>
    <row r="46" spans="1:11" ht="27" customHeight="1" outlineLevel="2">
      <c r="A46" s="79" t="s">
        <v>214</v>
      </c>
      <c r="B46" s="55" t="s">
        <v>131</v>
      </c>
      <c r="C46" s="55" t="s">
        <v>187</v>
      </c>
      <c r="D46" s="80" t="s">
        <v>2</v>
      </c>
      <c r="E46" s="74">
        <f>E47</f>
        <v>2083.7</v>
      </c>
      <c r="F46" s="53"/>
      <c r="G46" s="53"/>
      <c r="H46" s="74">
        <f>H47</f>
        <v>0</v>
      </c>
      <c r="I46" s="54">
        <f t="shared" si="1"/>
        <v>0</v>
      </c>
      <c r="J46" s="4"/>
      <c r="K46" s="4"/>
    </row>
    <row r="47" spans="1:11" ht="27" customHeight="1" outlineLevel="2">
      <c r="A47" s="81" t="s">
        <v>215</v>
      </c>
      <c r="B47" s="55" t="s">
        <v>131</v>
      </c>
      <c r="C47" s="55" t="s">
        <v>187</v>
      </c>
      <c r="D47" s="80" t="s">
        <v>216</v>
      </c>
      <c r="E47" s="74">
        <v>2083.7</v>
      </c>
      <c r="F47" s="53"/>
      <c r="G47" s="53"/>
      <c r="H47" s="74">
        <v>0</v>
      </c>
      <c r="I47" s="54">
        <f t="shared" si="1"/>
        <v>0</v>
      </c>
      <c r="J47" s="4"/>
      <c r="K47" s="4"/>
    </row>
    <row r="48" spans="1:11" ht="27" customHeight="1" outlineLevel="2">
      <c r="A48" s="81" t="s">
        <v>217</v>
      </c>
      <c r="B48" s="55" t="s">
        <v>131</v>
      </c>
      <c r="C48" s="55" t="s">
        <v>218</v>
      </c>
      <c r="D48" s="80" t="s">
        <v>2</v>
      </c>
      <c r="E48" s="74">
        <f>E49</f>
        <v>8946</v>
      </c>
      <c r="F48" s="53"/>
      <c r="G48" s="53"/>
      <c r="H48" s="74">
        <f>H49</f>
        <v>0</v>
      </c>
      <c r="I48" s="54">
        <f t="shared" si="1"/>
        <v>0</v>
      </c>
      <c r="J48" s="4"/>
      <c r="K48" s="4"/>
    </row>
    <row r="49" spans="1:11" ht="27" customHeight="1" outlineLevel="2">
      <c r="A49" s="81" t="s">
        <v>215</v>
      </c>
      <c r="B49" s="55" t="s">
        <v>131</v>
      </c>
      <c r="C49" s="55" t="s">
        <v>218</v>
      </c>
      <c r="D49" s="80" t="s">
        <v>216</v>
      </c>
      <c r="E49" s="74">
        <v>8946</v>
      </c>
      <c r="F49" s="53"/>
      <c r="G49" s="53"/>
      <c r="H49" s="74">
        <v>0</v>
      </c>
      <c r="I49" s="54">
        <f t="shared" si="1"/>
        <v>0</v>
      </c>
      <c r="J49" s="4"/>
      <c r="K49" s="4"/>
    </row>
    <row r="50" spans="1:11" ht="25.5" outlineLevel="2">
      <c r="A50" s="83" t="s">
        <v>144</v>
      </c>
      <c r="B50" s="55" t="s">
        <v>132</v>
      </c>
      <c r="C50" s="55" t="s">
        <v>133</v>
      </c>
      <c r="D50" s="55" t="s">
        <v>2</v>
      </c>
      <c r="E50" s="74">
        <f>E51+E55+E57</f>
        <v>608.103</v>
      </c>
      <c r="F50" s="53"/>
      <c r="G50" s="53"/>
      <c r="H50" s="74">
        <f>H51+H55+H57</f>
        <v>561.452</v>
      </c>
      <c r="I50" s="54">
        <f t="shared" si="1"/>
        <v>92.3284377810996</v>
      </c>
      <c r="J50" s="4"/>
      <c r="K50" s="4"/>
    </row>
    <row r="51" spans="1:11" ht="25.5" outlineLevel="2">
      <c r="A51" s="83" t="s">
        <v>183</v>
      </c>
      <c r="B51" s="55" t="s">
        <v>132</v>
      </c>
      <c r="C51" s="55" t="s">
        <v>182</v>
      </c>
      <c r="D51" s="55" t="s">
        <v>2</v>
      </c>
      <c r="E51" s="74">
        <f>E54</f>
        <v>450</v>
      </c>
      <c r="F51" s="53"/>
      <c r="G51" s="53"/>
      <c r="H51" s="74">
        <f>H54</f>
        <v>450</v>
      </c>
      <c r="I51" s="54">
        <f t="shared" si="1"/>
        <v>100</v>
      </c>
      <c r="J51" s="4"/>
      <c r="K51" s="4"/>
    </row>
    <row r="52" spans="1:11" ht="25.5" hidden="1" outlineLevel="2">
      <c r="A52" s="83" t="s">
        <v>145</v>
      </c>
      <c r="B52" s="55" t="s">
        <v>132</v>
      </c>
      <c r="C52" s="55" t="s">
        <v>134</v>
      </c>
      <c r="D52" s="55" t="s">
        <v>6</v>
      </c>
      <c r="E52" s="74">
        <v>0</v>
      </c>
      <c r="F52" s="53"/>
      <c r="G52" s="53"/>
      <c r="H52" s="74">
        <v>0</v>
      </c>
      <c r="I52" s="54" t="e">
        <f>H52/E52*100</f>
        <v>#DIV/0!</v>
      </c>
      <c r="J52" s="4"/>
      <c r="K52" s="4"/>
    </row>
    <row r="53" spans="1:11" ht="25.5" hidden="1" outlineLevel="2">
      <c r="A53" s="83" t="s">
        <v>145</v>
      </c>
      <c r="B53" s="55" t="s">
        <v>132</v>
      </c>
      <c r="C53" s="55" t="s">
        <v>147</v>
      </c>
      <c r="D53" s="55" t="s">
        <v>6</v>
      </c>
      <c r="E53" s="74">
        <v>0</v>
      </c>
      <c r="F53" s="53"/>
      <c r="G53" s="53"/>
      <c r="H53" s="74">
        <v>0</v>
      </c>
      <c r="I53" s="54" t="e">
        <f t="shared" si="1"/>
        <v>#DIV/0!</v>
      </c>
      <c r="J53" s="4"/>
      <c r="K53" s="4"/>
    </row>
    <row r="54" spans="1:11" ht="38.25" outlineLevel="2">
      <c r="A54" s="83" t="s">
        <v>196</v>
      </c>
      <c r="B54" s="55" t="s">
        <v>132</v>
      </c>
      <c r="C54" s="55" t="s">
        <v>182</v>
      </c>
      <c r="D54" s="55" t="s">
        <v>197</v>
      </c>
      <c r="E54" s="74">
        <v>450</v>
      </c>
      <c r="F54" s="53"/>
      <c r="G54" s="53"/>
      <c r="H54" s="74">
        <v>450</v>
      </c>
      <c r="I54" s="54">
        <f t="shared" si="1"/>
        <v>100</v>
      </c>
      <c r="J54" s="4"/>
      <c r="K54" s="4"/>
    </row>
    <row r="55" spans="1:11" ht="15" outlineLevel="2">
      <c r="A55" s="83" t="s">
        <v>184</v>
      </c>
      <c r="B55" s="55" t="s">
        <v>132</v>
      </c>
      <c r="C55" s="55" t="s">
        <v>185</v>
      </c>
      <c r="D55" s="55" t="s">
        <v>2</v>
      </c>
      <c r="E55" s="74">
        <f>E56</f>
        <v>105.03</v>
      </c>
      <c r="F55" s="53"/>
      <c r="G55" s="53"/>
      <c r="H55" s="74">
        <f>H56</f>
        <v>58.379</v>
      </c>
      <c r="I55" s="54">
        <f t="shared" si="1"/>
        <v>55.58316671427212</v>
      </c>
      <c r="J55" s="4"/>
      <c r="K55" s="4"/>
    </row>
    <row r="56" spans="1:11" ht="38.25" outlineLevel="2">
      <c r="A56" s="83" t="s">
        <v>196</v>
      </c>
      <c r="B56" s="55" t="s">
        <v>132</v>
      </c>
      <c r="C56" s="55" t="s">
        <v>185</v>
      </c>
      <c r="D56" s="55" t="s">
        <v>197</v>
      </c>
      <c r="E56" s="74">
        <v>105.03</v>
      </c>
      <c r="F56" s="53"/>
      <c r="G56" s="53"/>
      <c r="H56" s="74">
        <v>58.379</v>
      </c>
      <c r="I56" s="54">
        <f t="shared" si="1"/>
        <v>55.58316671427212</v>
      </c>
      <c r="J56" s="4"/>
      <c r="K56" s="4"/>
    </row>
    <row r="57" spans="1:11" ht="36" customHeight="1" outlineLevel="2">
      <c r="A57" s="83" t="s">
        <v>186</v>
      </c>
      <c r="B57" s="55" t="s">
        <v>132</v>
      </c>
      <c r="C57" s="55" t="s">
        <v>188</v>
      </c>
      <c r="D57" s="55" t="s">
        <v>2</v>
      </c>
      <c r="E57" s="74">
        <f>E58</f>
        <v>53.073</v>
      </c>
      <c r="F57" s="53"/>
      <c r="G57" s="53"/>
      <c r="H57" s="74">
        <f>H58</f>
        <v>53.073</v>
      </c>
      <c r="I57" s="54">
        <f t="shared" si="1"/>
        <v>100</v>
      </c>
      <c r="J57" s="4"/>
      <c r="K57" s="4"/>
    </row>
    <row r="58" spans="1:11" ht="38.25" outlineLevel="2">
      <c r="A58" s="83" t="s">
        <v>196</v>
      </c>
      <c r="B58" s="55" t="s">
        <v>132</v>
      </c>
      <c r="C58" s="55" t="s">
        <v>188</v>
      </c>
      <c r="D58" s="55" t="s">
        <v>197</v>
      </c>
      <c r="E58" s="74">
        <v>53.073</v>
      </c>
      <c r="F58" s="53"/>
      <c r="G58" s="53"/>
      <c r="H58" s="74">
        <v>53.073</v>
      </c>
      <c r="I58" s="54">
        <f t="shared" si="1"/>
        <v>100</v>
      </c>
      <c r="J58" s="4"/>
      <c r="K58" s="4"/>
    </row>
    <row r="59" spans="1:11" s="1" customFormat="1" ht="17.25" customHeight="1">
      <c r="A59" s="89" t="s">
        <v>34</v>
      </c>
      <c r="B59" s="47" t="s">
        <v>35</v>
      </c>
      <c r="C59" s="48" t="s">
        <v>4</v>
      </c>
      <c r="D59" s="48" t="s">
        <v>2</v>
      </c>
      <c r="E59" s="75">
        <f>E60+E63+E68</f>
        <v>6146.109</v>
      </c>
      <c r="F59" s="49" t="e">
        <f>#REF!</f>
        <v>#REF!</v>
      </c>
      <c r="G59" s="49" t="e">
        <f>#REF!</f>
        <v>#REF!</v>
      </c>
      <c r="H59" s="75">
        <f>H60+H63+H68</f>
        <v>907.156</v>
      </c>
      <c r="I59" s="50">
        <f t="shared" si="1"/>
        <v>14.75984236530787</v>
      </c>
      <c r="J59" s="4"/>
      <c r="K59" s="4"/>
    </row>
    <row r="60" spans="1:11" s="1" customFormat="1" ht="17.25" customHeight="1">
      <c r="A60" s="90" t="s">
        <v>170</v>
      </c>
      <c r="B60" s="67" t="s">
        <v>171</v>
      </c>
      <c r="C60" s="52" t="s">
        <v>4</v>
      </c>
      <c r="D60" s="52" t="s">
        <v>2</v>
      </c>
      <c r="E60" s="76">
        <f>E61</f>
        <v>10</v>
      </c>
      <c r="F60" s="68"/>
      <c r="G60" s="68"/>
      <c r="H60" s="86">
        <f>H61</f>
        <v>3.175</v>
      </c>
      <c r="I60" s="54">
        <f t="shared" si="1"/>
        <v>31.75</v>
      </c>
      <c r="J60" s="4"/>
      <c r="K60" s="4"/>
    </row>
    <row r="61" spans="1:11" s="1" customFormat="1" ht="17.25" customHeight="1">
      <c r="A61" s="83" t="s">
        <v>219</v>
      </c>
      <c r="B61" s="67" t="s">
        <v>171</v>
      </c>
      <c r="C61" s="82" t="s">
        <v>172</v>
      </c>
      <c r="D61" s="52" t="s">
        <v>2</v>
      </c>
      <c r="E61" s="76">
        <f>E62</f>
        <v>10</v>
      </c>
      <c r="F61" s="68"/>
      <c r="G61" s="68"/>
      <c r="H61" s="76">
        <f>H62</f>
        <v>3.175</v>
      </c>
      <c r="I61" s="54">
        <f t="shared" si="1"/>
        <v>31.75</v>
      </c>
      <c r="J61" s="4"/>
      <c r="K61" s="4"/>
    </row>
    <row r="62" spans="1:11" s="1" customFormat="1" ht="17.25" customHeight="1">
      <c r="A62" s="83" t="s">
        <v>196</v>
      </c>
      <c r="B62" s="67" t="s">
        <v>171</v>
      </c>
      <c r="C62" s="52" t="s">
        <v>172</v>
      </c>
      <c r="D62" s="52" t="s">
        <v>197</v>
      </c>
      <c r="E62" s="76">
        <v>10</v>
      </c>
      <c r="F62" s="68"/>
      <c r="G62" s="68"/>
      <c r="H62" s="76">
        <v>3.175</v>
      </c>
      <c r="I62" s="54">
        <f t="shared" si="1"/>
        <v>31.75</v>
      </c>
      <c r="J62" s="4"/>
      <c r="K62" s="4"/>
    </row>
    <row r="63" spans="1:11" s="1" customFormat="1" ht="17.25" customHeight="1">
      <c r="A63" s="90" t="s">
        <v>220</v>
      </c>
      <c r="B63" s="67" t="s">
        <v>135</v>
      </c>
      <c r="C63" s="52" t="s">
        <v>4</v>
      </c>
      <c r="D63" s="52" t="s">
        <v>2</v>
      </c>
      <c r="E63" s="76">
        <f>E64+E66</f>
        <v>4924.609</v>
      </c>
      <c r="F63" s="68"/>
      <c r="G63" s="68"/>
      <c r="H63" s="86">
        <f>H64+H66</f>
        <v>468.849</v>
      </c>
      <c r="I63" s="54">
        <f t="shared" si="1"/>
        <v>9.520532493036502</v>
      </c>
      <c r="J63" s="4"/>
      <c r="K63" s="4"/>
    </row>
    <row r="64" spans="1:11" s="1" customFormat="1" ht="17.25" customHeight="1">
      <c r="A64" s="81" t="s">
        <v>221</v>
      </c>
      <c r="B64" s="67" t="s">
        <v>135</v>
      </c>
      <c r="C64" s="52" t="s">
        <v>174</v>
      </c>
      <c r="D64" s="52" t="s">
        <v>2</v>
      </c>
      <c r="E64" s="76">
        <f>E65</f>
        <v>4487.609</v>
      </c>
      <c r="F64" s="68"/>
      <c r="G64" s="68"/>
      <c r="H64" s="76">
        <f>H65</f>
        <v>307.609</v>
      </c>
      <c r="I64" s="54">
        <f t="shared" si="1"/>
        <v>6.8546301605153195</v>
      </c>
      <c r="J64" s="4"/>
      <c r="K64" s="4"/>
    </row>
    <row r="65" spans="1:11" s="1" customFormat="1" ht="17.25" customHeight="1">
      <c r="A65" s="78" t="s">
        <v>213</v>
      </c>
      <c r="B65" s="67" t="s">
        <v>135</v>
      </c>
      <c r="C65" s="52" t="s">
        <v>174</v>
      </c>
      <c r="D65" s="52" t="s">
        <v>212</v>
      </c>
      <c r="E65" s="76">
        <v>4487.609</v>
      </c>
      <c r="F65" s="68"/>
      <c r="G65" s="68"/>
      <c r="H65" s="76">
        <v>307.609</v>
      </c>
      <c r="I65" s="54">
        <f t="shared" si="1"/>
        <v>6.8546301605153195</v>
      </c>
      <c r="J65" s="4"/>
      <c r="K65" s="4"/>
    </row>
    <row r="66" spans="1:11" s="1" customFormat="1" ht="17.25" customHeight="1">
      <c r="A66" s="83" t="s">
        <v>222</v>
      </c>
      <c r="B66" s="67" t="s">
        <v>135</v>
      </c>
      <c r="C66" s="52" t="s">
        <v>173</v>
      </c>
      <c r="D66" s="52" t="s">
        <v>2</v>
      </c>
      <c r="E66" s="76">
        <f>E67</f>
        <v>437</v>
      </c>
      <c r="F66" s="68"/>
      <c r="G66" s="68"/>
      <c r="H66" s="76">
        <f>H67</f>
        <v>161.24</v>
      </c>
      <c r="I66" s="54">
        <f>H66/E66*100</f>
        <v>36.89702517162471</v>
      </c>
      <c r="J66" s="4"/>
      <c r="K66" s="4"/>
    </row>
    <row r="67" spans="1:11" s="1" customFormat="1" ht="17.25" customHeight="1">
      <c r="A67" s="81" t="s">
        <v>196</v>
      </c>
      <c r="B67" s="67" t="s">
        <v>135</v>
      </c>
      <c r="C67" s="52" t="s">
        <v>173</v>
      </c>
      <c r="D67" s="52" t="s">
        <v>197</v>
      </c>
      <c r="E67" s="76">
        <v>437</v>
      </c>
      <c r="F67" s="68"/>
      <c r="G67" s="68"/>
      <c r="H67" s="76">
        <v>161.24</v>
      </c>
      <c r="I67" s="54">
        <f>H67/E67*100</f>
        <v>36.89702517162471</v>
      </c>
      <c r="J67" s="4"/>
      <c r="K67" s="4"/>
    </row>
    <row r="68" spans="1:11" s="1" customFormat="1" ht="17.25" customHeight="1">
      <c r="A68" s="83" t="s">
        <v>18</v>
      </c>
      <c r="B68" s="55" t="s">
        <v>19</v>
      </c>
      <c r="C68" s="55" t="s">
        <v>4</v>
      </c>
      <c r="D68" s="55" t="s">
        <v>2</v>
      </c>
      <c r="E68" s="74">
        <f>E69+E71</f>
        <v>1211.5</v>
      </c>
      <c r="F68" s="53" t="e">
        <f>F72+#REF!</f>
        <v>#REF!</v>
      </c>
      <c r="G68" s="53" t="e">
        <f>G72+#REF!</f>
        <v>#REF!</v>
      </c>
      <c r="H68" s="85">
        <f>H69+H71</f>
        <v>435.132</v>
      </c>
      <c r="I68" s="54">
        <f>H68/E68*100</f>
        <v>35.916797358646306</v>
      </c>
      <c r="J68" s="4"/>
      <c r="K68" s="4"/>
    </row>
    <row r="69" spans="1:11" s="1" customFormat="1" ht="17.25" customHeight="1">
      <c r="A69" s="77" t="s">
        <v>223</v>
      </c>
      <c r="B69" s="55" t="s">
        <v>19</v>
      </c>
      <c r="C69" s="55" t="s">
        <v>176</v>
      </c>
      <c r="D69" s="55" t="s">
        <v>2</v>
      </c>
      <c r="E69" s="74">
        <f>E70</f>
        <v>711.5</v>
      </c>
      <c r="F69" s="53"/>
      <c r="G69" s="53"/>
      <c r="H69" s="74">
        <f>H70</f>
        <v>435.132</v>
      </c>
      <c r="I69" s="54">
        <f>H69/E69*100</f>
        <v>61.15699226985243</v>
      </c>
      <c r="J69" s="4"/>
      <c r="K69" s="4"/>
    </row>
    <row r="70" spans="1:11" s="1" customFormat="1" ht="17.25" customHeight="1">
      <c r="A70" s="83" t="s">
        <v>196</v>
      </c>
      <c r="B70" s="55" t="s">
        <v>19</v>
      </c>
      <c r="C70" s="55" t="s">
        <v>176</v>
      </c>
      <c r="D70" s="55" t="s">
        <v>197</v>
      </c>
      <c r="E70" s="74">
        <v>711.5</v>
      </c>
      <c r="F70" s="53"/>
      <c r="G70" s="53"/>
      <c r="H70" s="74">
        <v>435.132</v>
      </c>
      <c r="I70" s="54">
        <f>H70/E70*100</f>
        <v>61.15699226985243</v>
      </c>
      <c r="J70" s="4"/>
      <c r="K70" s="4"/>
    </row>
    <row r="71" spans="1:11" ht="15" outlineLevel="1">
      <c r="A71" s="91" t="s">
        <v>152</v>
      </c>
      <c r="B71" s="52" t="s">
        <v>19</v>
      </c>
      <c r="C71" s="52" t="s">
        <v>175</v>
      </c>
      <c r="D71" s="52" t="s">
        <v>2</v>
      </c>
      <c r="E71" s="74">
        <f>E72</f>
        <v>500</v>
      </c>
      <c r="F71" s="53">
        <f>F72</f>
        <v>0</v>
      </c>
      <c r="G71" s="53">
        <f>G72</f>
        <v>0</v>
      </c>
      <c r="H71" s="74">
        <f>H72</f>
        <v>0</v>
      </c>
      <c r="I71" s="54">
        <f t="shared" si="1"/>
        <v>0</v>
      </c>
      <c r="J71" s="4"/>
      <c r="K71" s="4"/>
    </row>
    <row r="72" spans="1:11" ht="38.25" outlineLevel="2">
      <c r="A72" s="83" t="s">
        <v>196</v>
      </c>
      <c r="B72" s="52" t="s">
        <v>19</v>
      </c>
      <c r="C72" s="52" t="s">
        <v>175</v>
      </c>
      <c r="D72" s="52" t="s">
        <v>197</v>
      </c>
      <c r="E72" s="74">
        <v>500</v>
      </c>
      <c r="F72" s="53"/>
      <c r="G72" s="53"/>
      <c r="H72" s="74">
        <v>0</v>
      </c>
      <c r="I72" s="54">
        <f t="shared" si="1"/>
        <v>0</v>
      </c>
      <c r="J72" s="4"/>
      <c r="K72" s="4"/>
    </row>
    <row r="73" spans="1:11" ht="15" hidden="1" outlineLevel="2">
      <c r="A73" s="83" t="s">
        <v>149</v>
      </c>
      <c r="B73" s="52" t="s">
        <v>19</v>
      </c>
      <c r="C73" s="52" t="s">
        <v>148</v>
      </c>
      <c r="D73" s="52" t="s">
        <v>2</v>
      </c>
      <c r="E73" s="74">
        <f>E74</f>
        <v>0</v>
      </c>
      <c r="F73" s="53"/>
      <c r="G73" s="53"/>
      <c r="H73" s="74">
        <f>H74</f>
        <v>0</v>
      </c>
      <c r="I73" s="54" t="e">
        <f t="shared" si="1"/>
        <v>#DIV/0!</v>
      </c>
      <c r="J73" s="4"/>
      <c r="K73" s="4"/>
    </row>
    <row r="74" spans="1:11" ht="28.5" customHeight="1" hidden="1" outlineLevel="2">
      <c r="A74" s="91" t="s">
        <v>5</v>
      </c>
      <c r="B74" s="52" t="s">
        <v>19</v>
      </c>
      <c r="C74" s="52" t="s">
        <v>148</v>
      </c>
      <c r="D74" s="52" t="s">
        <v>6</v>
      </c>
      <c r="E74" s="74">
        <v>0</v>
      </c>
      <c r="F74" s="53"/>
      <c r="G74" s="53"/>
      <c r="H74" s="74">
        <v>0</v>
      </c>
      <c r="I74" s="54" t="e">
        <f t="shared" si="1"/>
        <v>#DIV/0!</v>
      </c>
      <c r="J74" s="4"/>
      <c r="K74" s="4"/>
    </row>
    <row r="75" spans="1:11" s="1" customFormat="1" ht="29.25" customHeight="1" collapsed="1">
      <c r="A75" s="89" t="s">
        <v>36</v>
      </c>
      <c r="B75" s="47" t="s">
        <v>37</v>
      </c>
      <c r="C75" s="48" t="s">
        <v>4</v>
      </c>
      <c r="D75" s="48" t="s">
        <v>2</v>
      </c>
      <c r="E75" s="75">
        <f>E76</f>
        <v>3538.0000000000005</v>
      </c>
      <c r="F75" s="49" t="e">
        <f>F76</f>
        <v>#REF!</v>
      </c>
      <c r="G75" s="49" t="e">
        <f>G76</f>
        <v>#REF!</v>
      </c>
      <c r="H75" s="75">
        <f>H76</f>
        <v>2548.255</v>
      </c>
      <c r="I75" s="50">
        <f t="shared" si="1"/>
        <v>72.02529677784058</v>
      </c>
      <c r="J75" s="4"/>
      <c r="K75" s="4"/>
    </row>
    <row r="76" spans="1:11" ht="15">
      <c r="A76" s="83" t="s">
        <v>20</v>
      </c>
      <c r="B76" s="52" t="s">
        <v>21</v>
      </c>
      <c r="C76" s="52" t="s">
        <v>4</v>
      </c>
      <c r="D76" s="52" t="s">
        <v>2</v>
      </c>
      <c r="E76" s="74">
        <f>E77+E79+E85</f>
        <v>3538.0000000000005</v>
      </c>
      <c r="F76" s="53" t="e">
        <f>F77+#REF!</f>
        <v>#REF!</v>
      </c>
      <c r="G76" s="53" t="e">
        <f>G77+#REF!</f>
        <v>#REF!</v>
      </c>
      <c r="H76" s="74">
        <f>H77+H79+H85</f>
        <v>2548.255</v>
      </c>
      <c r="I76" s="54">
        <f t="shared" si="1"/>
        <v>72.02529677784058</v>
      </c>
      <c r="J76" s="4"/>
      <c r="K76" s="4"/>
    </row>
    <row r="77" spans="1:11" ht="15" outlineLevel="1">
      <c r="A77" s="90" t="s">
        <v>177</v>
      </c>
      <c r="B77" s="52" t="s">
        <v>21</v>
      </c>
      <c r="C77" s="52" t="s">
        <v>224</v>
      </c>
      <c r="D77" s="52" t="s">
        <v>2</v>
      </c>
      <c r="E77" s="74">
        <f>E78</f>
        <v>604</v>
      </c>
      <c r="F77" s="53">
        <f>F80</f>
        <v>0</v>
      </c>
      <c r="G77" s="53">
        <f>G80</f>
        <v>0</v>
      </c>
      <c r="H77" s="74">
        <f>H78</f>
        <v>294.44</v>
      </c>
      <c r="I77" s="54">
        <f t="shared" si="1"/>
        <v>48.74834437086093</v>
      </c>
      <c r="J77" s="4"/>
      <c r="K77" s="4"/>
    </row>
    <row r="78" spans="1:11" ht="25.5" outlineLevel="1">
      <c r="A78" s="83" t="s">
        <v>206</v>
      </c>
      <c r="B78" s="52" t="s">
        <v>21</v>
      </c>
      <c r="C78" s="52" t="s">
        <v>224</v>
      </c>
      <c r="D78" s="52" t="s">
        <v>205</v>
      </c>
      <c r="E78" s="74">
        <v>604</v>
      </c>
      <c r="F78" s="53"/>
      <c r="G78" s="53"/>
      <c r="H78" s="74">
        <v>294.44</v>
      </c>
      <c r="I78" s="54">
        <f t="shared" si="1"/>
        <v>48.74834437086093</v>
      </c>
      <c r="J78" s="4"/>
      <c r="K78" s="4"/>
    </row>
    <row r="79" spans="1:11" ht="25.5" outlineLevel="1">
      <c r="A79" s="77" t="s">
        <v>146</v>
      </c>
      <c r="B79" s="52" t="s">
        <v>21</v>
      </c>
      <c r="C79" s="52" t="s">
        <v>181</v>
      </c>
      <c r="D79" s="52" t="s">
        <v>2</v>
      </c>
      <c r="E79" s="74">
        <f>E80+E81+E82+E83+E84</f>
        <v>2687.0000000000005</v>
      </c>
      <c r="F79" s="53"/>
      <c r="G79" s="53"/>
      <c r="H79" s="74">
        <f>H80+H81+H82+H83+H84</f>
        <v>2060.2200000000003</v>
      </c>
      <c r="I79" s="54">
        <f t="shared" si="1"/>
        <v>76.67361369557126</v>
      </c>
      <c r="J79" s="4"/>
      <c r="K79" s="4"/>
    </row>
    <row r="80" spans="1:11" ht="27.75" customHeight="1" outlineLevel="2">
      <c r="A80" s="83" t="s">
        <v>206</v>
      </c>
      <c r="B80" s="52" t="s">
        <v>21</v>
      </c>
      <c r="C80" s="52" t="s">
        <v>181</v>
      </c>
      <c r="D80" s="52" t="s">
        <v>205</v>
      </c>
      <c r="E80" s="74">
        <v>1022.615</v>
      </c>
      <c r="F80" s="53"/>
      <c r="G80" s="53"/>
      <c r="H80" s="74">
        <v>951.04</v>
      </c>
      <c r="I80" s="54">
        <f t="shared" si="1"/>
        <v>93.0007871975279</v>
      </c>
      <c r="J80" s="4"/>
      <c r="K80" s="4"/>
    </row>
    <row r="81" spans="1:11" ht="27.75" customHeight="1" outlineLevel="2">
      <c r="A81" s="83" t="s">
        <v>207</v>
      </c>
      <c r="B81" s="52" t="s">
        <v>21</v>
      </c>
      <c r="C81" s="52" t="s">
        <v>181</v>
      </c>
      <c r="D81" s="52" t="s">
        <v>208</v>
      </c>
      <c r="E81" s="74">
        <v>0.72</v>
      </c>
      <c r="F81" s="53"/>
      <c r="G81" s="53"/>
      <c r="H81" s="74">
        <v>0</v>
      </c>
      <c r="I81" s="54">
        <f t="shared" si="1"/>
        <v>0</v>
      </c>
      <c r="J81" s="4"/>
      <c r="K81" s="4"/>
    </row>
    <row r="82" spans="1:11" ht="27.75" customHeight="1" outlineLevel="2">
      <c r="A82" s="83" t="s">
        <v>210</v>
      </c>
      <c r="B82" s="52" t="s">
        <v>21</v>
      </c>
      <c r="C82" s="52" t="s">
        <v>181</v>
      </c>
      <c r="D82" s="52" t="s">
        <v>209</v>
      </c>
      <c r="E82" s="74">
        <v>53</v>
      </c>
      <c r="F82" s="53"/>
      <c r="G82" s="53"/>
      <c r="H82" s="74">
        <v>37.486</v>
      </c>
      <c r="I82" s="54">
        <f t="shared" si="1"/>
        <v>70.72830188679245</v>
      </c>
      <c r="J82" s="4"/>
      <c r="K82" s="4"/>
    </row>
    <row r="83" spans="1:11" ht="27.75" customHeight="1" outlineLevel="2">
      <c r="A83" s="83" t="s">
        <v>196</v>
      </c>
      <c r="B83" s="52" t="s">
        <v>21</v>
      </c>
      <c r="C83" s="52" t="s">
        <v>181</v>
      </c>
      <c r="D83" s="52" t="s">
        <v>197</v>
      </c>
      <c r="E83" s="74">
        <v>1605.354</v>
      </c>
      <c r="F83" s="53"/>
      <c r="G83" s="53"/>
      <c r="H83" s="74">
        <v>1068.961</v>
      </c>
      <c r="I83" s="54">
        <f t="shared" si="1"/>
        <v>66.58724493164748</v>
      </c>
      <c r="J83" s="4"/>
      <c r="K83" s="4"/>
    </row>
    <row r="84" spans="1:11" ht="22.5" customHeight="1" outlineLevel="2">
      <c r="A84" s="77" t="s">
        <v>199</v>
      </c>
      <c r="B84" s="52" t="s">
        <v>21</v>
      </c>
      <c r="C84" s="52" t="s">
        <v>181</v>
      </c>
      <c r="D84" s="52" t="s">
        <v>198</v>
      </c>
      <c r="E84" s="74">
        <v>5.311</v>
      </c>
      <c r="F84" s="53"/>
      <c r="G84" s="53"/>
      <c r="H84" s="74">
        <v>2.733</v>
      </c>
      <c r="I84" s="54">
        <f t="shared" si="1"/>
        <v>51.45923554886086</v>
      </c>
      <c r="J84" s="4"/>
      <c r="K84" s="4"/>
    </row>
    <row r="85" spans="1:11" ht="27" customHeight="1" outlineLevel="2">
      <c r="A85" s="84" t="s">
        <v>225</v>
      </c>
      <c r="B85" s="67" t="s">
        <v>21</v>
      </c>
      <c r="C85" s="52" t="s">
        <v>226</v>
      </c>
      <c r="D85" s="52" t="s">
        <v>2</v>
      </c>
      <c r="E85" s="76">
        <f>E86+E87</f>
        <v>247</v>
      </c>
      <c r="F85" s="68" t="e">
        <f>#REF!</f>
        <v>#REF!</v>
      </c>
      <c r="G85" s="68" t="e">
        <f>#REF!</f>
        <v>#REF!</v>
      </c>
      <c r="H85" s="76">
        <f>H86+H87</f>
        <v>193.595</v>
      </c>
      <c r="I85" s="54">
        <f t="shared" si="1"/>
        <v>78.37854251012145</v>
      </c>
      <c r="J85" s="4"/>
      <c r="K85" s="4"/>
    </row>
    <row r="86" spans="1:11" ht="17.25" customHeight="1" outlineLevel="2">
      <c r="A86" s="83" t="s">
        <v>206</v>
      </c>
      <c r="B86" s="67" t="s">
        <v>21</v>
      </c>
      <c r="C86" s="52" t="s">
        <v>226</v>
      </c>
      <c r="D86" s="52" t="s">
        <v>205</v>
      </c>
      <c r="E86" s="76">
        <v>227.6</v>
      </c>
      <c r="F86" s="68"/>
      <c r="G86" s="68"/>
      <c r="H86" s="76">
        <v>187.901</v>
      </c>
      <c r="I86" s="54">
        <f t="shared" si="1"/>
        <v>82.55755711775045</v>
      </c>
      <c r="J86" s="4"/>
      <c r="K86" s="4"/>
    </row>
    <row r="87" spans="1:11" ht="17.25" customHeight="1" outlineLevel="2">
      <c r="A87" s="83" t="s">
        <v>196</v>
      </c>
      <c r="B87" s="52" t="s">
        <v>21</v>
      </c>
      <c r="C87" s="52" t="s">
        <v>226</v>
      </c>
      <c r="D87" s="52" t="s">
        <v>197</v>
      </c>
      <c r="E87" s="76">
        <v>19.4</v>
      </c>
      <c r="F87" s="68"/>
      <c r="G87" s="68"/>
      <c r="H87" s="76">
        <v>5.694</v>
      </c>
      <c r="I87" s="54">
        <f t="shared" si="1"/>
        <v>29.350515463917525</v>
      </c>
      <c r="J87" s="4"/>
      <c r="K87" s="4"/>
    </row>
    <row r="88" spans="1:11" ht="30.75" customHeight="1" hidden="1" outlineLevel="2">
      <c r="A88" s="51"/>
      <c r="B88" s="52" t="s">
        <v>112</v>
      </c>
      <c r="C88" s="52" t="s">
        <v>113</v>
      </c>
      <c r="D88" s="52" t="s">
        <v>2</v>
      </c>
      <c r="E88" s="53">
        <f>E89</f>
        <v>0</v>
      </c>
      <c r="F88" s="53">
        <f>F93</f>
        <v>0</v>
      </c>
      <c r="G88" s="53">
        <f>G93</f>
        <v>0</v>
      </c>
      <c r="H88" s="53">
        <f>H89</f>
        <v>0</v>
      </c>
      <c r="I88" s="54" t="e">
        <f t="shared" si="1"/>
        <v>#DIV/0!</v>
      </c>
      <c r="J88" s="4"/>
      <c r="K88" s="4"/>
    </row>
    <row r="89" spans="1:11" ht="30.75" customHeight="1" hidden="1" outlineLevel="2">
      <c r="A89" s="51"/>
      <c r="B89" s="52" t="s">
        <v>112</v>
      </c>
      <c r="C89" s="52" t="s">
        <v>113</v>
      </c>
      <c r="D89" s="52" t="s">
        <v>114</v>
      </c>
      <c r="E89" s="53">
        <v>0</v>
      </c>
      <c r="F89" s="53"/>
      <c r="G89" s="53"/>
      <c r="H89" s="53">
        <v>0</v>
      </c>
      <c r="I89" s="54" t="e">
        <f>H89/E89*100</f>
        <v>#DIV/0!</v>
      </c>
      <c r="J89" s="4"/>
      <c r="K89" s="4"/>
    </row>
    <row r="90" spans="1:11" ht="30.75" customHeight="1" hidden="1" outlineLevel="2">
      <c r="A90" s="51"/>
      <c r="B90" s="52" t="s">
        <v>118</v>
      </c>
      <c r="C90" s="52" t="s">
        <v>119</v>
      </c>
      <c r="D90" s="52" t="s">
        <v>6</v>
      </c>
      <c r="E90" s="53">
        <v>0</v>
      </c>
      <c r="F90" s="53"/>
      <c r="G90" s="53"/>
      <c r="H90" s="53"/>
      <c r="I90" s="54" t="e">
        <f>H90/E90*100</f>
        <v>#DIV/0!</v>
      </c>
      <c r="J90" s="4"/>
      <c r="K90" s="4"/>
    </row>
    <row r="91" spans="1:11" ht="30.75" customHeight="1" hidden="1" outlineLevel="2">
      <c r="A91" s="51"/>
      <c r="B91" s="52" t="s">
        <v>120</v>
      </c>
      <c r="C91" s="52" t="s">
        <v>121</v>
      </c>
      <c r="D91" s="52" t="s">
        <v>6</v>
      </c>
      <c r="E91" s="53">
        <v>0</v>
      </c>
      <c r="F91" s="53"/>
      <c r="G91" s="53"/>
      <c r="H91" s="53">
        <v>0</v>
      </c>
      <c r="I91" s="54" t="e">
        <f>H91/E91*100</f>
        <v>#DIV/0!</v>
      </c>
      <c r="J91" s="4"/>
      <c r="K91" s="4"/>
    </row>
    <row r="92" spans="1:11" ht="30.75" customHeight="1" hidden="1" outlineLevel="2">
      <c r="A92" s="51"/>
      <c r="B92" s="52" t="s">
        <v>120</v>
      </c>
      <c r="C92" s="52" t="s">
        <v>122</v>
      </c>
      <c r="D92" s="52" t="s">
        <v>6</v>
      </c>
      <c r="E92" s="53">
        <v>0</v>
      </c>
      <c r="F92" s="53"/>
      <c r="G92" s="53"/>
      <c r="H92" s="53">
        <v>0</v>
      </c>
      <c r="I92" s="54" t="e">
        <f>H92/E92*100</f>
        <v>#DIV/0!</v>
      </c>
      <c r="J92" s="4"/>
      <c r="K92" s="4"/>
    </row>
    <row r="93" spans="1:11" ht="30.75" customHeight="1" hidden="1" outlineLevel="2">
      <c r="A93" s="51" t="s">
        <v>124</v>
      </c>
      <c r="B93" s="52" t="s">
        <v>123</v>
      </c>
      <c r="C93" s="52" t="s">
        <v>4</v>
      </c>
      <c r="D93" s="52" t="s">
        <v>6</v>
      </c>
      <c r="E93" s="53">
        <v>0</v>
      </c>
      <c r="F93" s="53"/>
      <c r="G93" s="53"/>
      <c r="H93" s="53">
        <v>0</v>
      </c>
      <c r="I93" s="54" t="e">
        <f>H93/E93*100</f>
        <v>#DIV/0!</v>
      </c>
      <c r="J93" s="4"/>
      <c r="K93" s="4"/>
    </row>
    <row r="94" spans="1:11" ht="30.75" customHeight="1" hidden="1" outlineLevel="2">
      <c r="A94" s="64"/>
      <c r="B94" s="65"/>
      <c r="C94" s="65"/>
      <c r="D94" s="66"/>
      <c r="E94" s="53"/>
      <c r="F94" s="53"/>
      <c r="G94" s="53"/>
      <c r="H94" s="53"/>
      <c r="I94" s="54"/>
      <c r="J94" s="4"/>
      <c r="K94" s="4"/>
    </row>
    <row r="95" spans="1:11" s="1" customFormat="1" ht="24" customHeight="1" outlineLevel="2">
      <c r="A95" s="110" t="s">
        <v>22</v>
      </c>
      <c r="B95" s="111"/>
      <c r="C95" s="111"/>
      <c r="D95" s="112"/>
      <c r="E95" s="56">
        <f>E6+E30+E35+E39+E59+E75</f>
        <v>27280.399</v>
      </c>
      <c r="F95" s="57" t="e">
        <f>F75+F59+F30+F6</f>
        <v>#REF!</v>
      </c>
      <c r="G95" s="57" t="e">
        <f>G75+G59+G30+G6</f>
        <v>#REF!</v>
      </c>
      <c r="H95" s="56">
        <f>H6+H30+H35+H39+H59+H75</f>
        <v>7847.200000000001</v>
      </c>
      <c r="I95" s="50">
        <f t="shared" si="1"/>
        <v>28.76497517503318</v>
      </c>
      <c r="J95" s="4"/>
      <c r="K95" s="4"/>
    </row>
    <row r="96" spans="1:11" s="3" customFormat="1" ht="24.75" customHeight="1">
      <c r="A96" s="105" t="s">
        <v>78</v>
      </c>
      <c r="B96" s="106"/>
      <c r="C96" s="106"/>
      <c r="D96" s="107"/>
      <c r="E96" s="58">
        <f>'Доходы 2014'!C57-'Празд, подразд 2014'!E95</f>
        <v>-9340.5</v>
      </c>
      <c r="F96" s="59"/>
      <c r="G96" s="59"/>
      <c r="H96" s="58">
        <f>'Доходы 2014'!D57-'Празд, подразд 2014'!H95</f>
        <v>499.03399999999965</v>
      </c>
      <c r="I96" s="60"/>
      <c r="J96" s="61"/>
      <c r="K96" s="61"/>
    </row>
    <row r="97" spans="1:11" ht="15">
      <c r="A97" s="62"/>
      <c r="B97" s="62"/>
      <c r="C97" s="62"/>
      <c r="D97" s="62"/>
      <c r="E97" s="62"/>
      <c r="F97" s="62"/>
      <c r="G97" s="62"/>
      <c r="H97" s="62"/>
      <c r="I97" s="62"/>
      <c r="J97" s="4"/>
      <c r="K97" s="4"/>
    </row>
    <row r="98" spans="1:11" ht="12.75" customHeight="1">
      <c r="A98" s="104"/>
      <c r="B98" s="104"/>
      <c r="C98" s="104"/>
      <c r="D98" s="104"/>
      <c r="E98" s="104"/>
      <c r="F98" s="104"/>
      <c r="G98" s="104"/>
      <c r="H98" s="4"/>
      <c r="I98" s="4"/>
      <c r="J98" s="4"/>
      <c r="K98" s="4"/>
    </row>
    <row r="99" spans="1:11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</row>
  </sheetData>
  <sheetProtection/>
  <mergeCells count="5">
    <mergeCell ref="A98:G98"/>
    <mergeCell ref="A96:D96"/>
    <mergeCell ref="A1:I1"/>
    <mergeCell ref="A2:I2"/>
    <mergeCell ref="A95:D95"/>
  </mergeCells>
  <printOptions/>
  <pageMargins left="0.39" right="0.59" top="0.38" bottom="0.17" header="0.17" footer="0.17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2012-11-05T01:24:40Z</cp:lastPrinted>
  <dcterms:created xsi:type="dcterms:W3CDTF">2009-04-14T02:50:53Z</dcterms:created>
  <dcterms:modified xsi:type="dcterms:W3CDTF">2014-11-05T05:33:35Z</dcterms:modified>
  <cp:category/>
  <cp:version/>
  <cp:contentType/>
  <cp:contentStatus/>
</cp:coreProperties>
</file>