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1"/>
  </bookViews>
  <sheets>
    <sheet name="Доходы 2014" sheetId="1" r:id="rId1"/>
    <sheet name="Празд, подразд 2014" sheetId="2" r:id="rId2"/>
  </sheets>
  <definedNames>
    <definedName name="_xlnm.Print_Titles" localSheetId="0">'Доходы 2014'!$6:$8</definedName>
    <definedName name="_xlnm.Print_Titles" localSheetId="1">'Празд, подразд 2014'!$4:$4</definedName>
  </definedNames>
  <calcPr fullCalcOnLoad="1"/>
</workbook>
</file>

<file path=xl/sharedStrings.xml><?xml version="1.0" encoding="utf-8"?>
<sst xmlns="http://schemas.openxmlformats.org/spreadsheetml/2006/main" count="373" uniqueCount="216">
  <si>
    <t>#Н/Д</t>
  </si>
  <si>
    <t xml:space="preserve">  Функционирование высшего должностного лица субъекта Российской Федерации и муниципального образования</t>
  </si>
  <si>
    <t>000</t>
  </si>
  <si>
    <t>0102</t>
  </si>
  <si>
    <t>0000000</t>
  </si>
  <si>
    <t xml:space="preserve">      Выполнение функций орг. местного самоуправления</t>
  </si>
  <si>
    <t>500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</si>
  <si>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</si>
  <si>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</si>
  <si>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Центральный аппарат</t>
  </si>
  <si>
    <t>0020400</t>
  </si>
  <si>
    <t xml:space="preserve">    Депутаты представительного органа</t>
  </si>
  <si>
    <t>0021200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</si>
  <si>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</si>
  <si>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</si>
  <si>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Мобилизационная и вневойсковая подготовка</t>
  </si>
  <si>
    <t>0203</t>
  </si>
  <si>
    <t xml:space="preserve">    Осуществление первичного воинского учета на территориях, где отсутствуют военные комиссариаты</t>
  </si>
  <si>
    <t xml:space="preserve">  Благоустройство</t>
  </si>
  <si>
    <t>0503</t>
  </si>
  <si>
    <t xml:space="preserve">    Прочие мероприятия по благоустройству</t>
  </si>
  <si>
    <t xml:space="preserve">  Культура</t>
  </si>
  <si>
    <t>0801</t>
  </si>
  <si>
    <t xml:space="preserve">    Обеспечение деятельности подведомственных учреждений</t>
  </si>
  <si>
    <t xml:space="preserve">      Выполнение функций бюджетными учреждениями</t>
  </si>
  <si>
    <t>Всего расходов:</t>
  </si>
  <si>
    <t>Наименование</t>
  </si>
  <si>
    <t>Раздел, подраздел</t>
  </si>
  <si>
    <t>Целевая статья</t>
  </si>
  <si>
    <t>Вид расходов</t>
  </si>
  <si>
    <t>Процент исполнения</t>
  </si>
  <si>
    <t>ИСПОЛНЕНИЕ</t>
  </si>
  <si>
    <t>тыс.руб.</t>
  </si>
  <si>
    <t>Общегосударственные вопросы</t>
  </si>
  <si>
    <t>0100</t>
  </si>
  <si>
    <t>Национальная оборона</t>
  </si>
  <si>
    <t>0200</t>
  </si>
  <si>
    <t>Жилищно-коммунальное зозяйство</t>
  </si>
  <si>
    <t>0500</t>
  </si>
  <si>
    <t>Культура, кинематография и средства массовой информации</t>
  </si>
  <si>
    <t>0800</t>
  </si>
  <si>
    <t xml:space="preserve">ИСПОЛНЕНИЕ  ДОХОДНОЙ ЧАСТИ БЮДЖЕТА  </t>
  </si>
  <si>
    <t xml:space="preserve"> в тысячах  рублей</t>
  </si>
  <si>
    <t>Код по бюджетной классификации</t>
  </si>
  <si>
    <t>Наименование показателя</t>
  </si>
  <si>
    <t>Исполнено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</si>
  <si>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</si>
  <si>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</si>
  <si>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</si>
  <si>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</si>
  <si>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</si>
  <si>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</si>
  <si>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</si>
  <si>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</si>
  <si>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</si>
  <si>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 xml:space="preserve">Единый сельскохозяйственный налог  </t>
  </si>
  <si>
    <t>000 1 06 00000 00 0000 000</t>
  </si>
  <si>
    <t>НАЛОГИ НА ИМУЩЕСТВО</t>
  </si>
  <si>
    <t>000 1 06 01000 03 0000 110</t>
  </si>
  <si>
    <t>Налоги на имущество физических лиц</t>
  </si>
  <si>
    <t>000 1 06 06000 03 0000 110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</si>
  <si>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</si>
  <si>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</si>
  <si>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</si>
  <si>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000 1 13 03000 00 0000 130</t>
  </si>
  <si>
    <t>000 1 13 03050 10 0000 130</t>
  </si>
  <si>
    <t>000 1 17 00000 00 0000 000</t>
  </si>
  <si>
    <t>000 2 00 00000 00 0000 000</t>
  </si>
  <si>
    <t>БЕЗВОЗМЕЗДНЫЕ ПОСТУПЛЕНИЯ</t>
  </si>
  <si>
    <t>000 2 02 01000 00 0000 151</t>
  </si>
  <si>
    <t>Дотации от других бюджетов бюджетной системы Российской Федерации</t>
  </si>
  <si>
    <t>000 2 02 02000 00 0000 151</t>
  </si>
  <si>
    <t>Прочие субсидии</t>
  </si>
  <si>
    <t>000 2 02 02068 10 0000 151</t>
  </si>
  <si>
    <t>Субсидии бюджетам поселений на комплектование книжных фондов библиотек муниципальных образований</t>
  </si>
  <si>
    <t>000 2 02 03000 00 0000 151</t>
  </si>
  <si>
    <t>Субвенции от других бюджетов бюджетной системы Российской Федерации</t>
  </si>
  <si>
    <t>000 2 02 03015 10 0000 151</t>
  </si>
  <si>
    <t>000 2 02 04000 00 0000 151</t>
  </si>
  <si>
    <t>000 2 02 04999 10 0000 151</t>
  </si>
  <si>
    <t>Прочие межбюджетные трансферты, передаваемые бюджетам поселений</t>
  </si>
  <si>
    <t>000 8 50 00000 00 0000 000</t>
  </si>
  <si>
    <t>000 8 90 00000 00 0000 000</t>
  </si>
  <si>
    <t>Результат исполнения бюджета профицит (+) / дефицит (-)</t>
  </si>
  <si>
    <t>000 1 08 00000 00 0000 000</t>
  </si>
  <si>
    <t>ГОСУДАРСТВЕННАЯ 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</si>
  <si>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</si>
  <si>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</si>
  <si>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</si>
  <si>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</si>
  <si>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</si>
  <si>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</si>
  <si>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000 1 11 05010 10 0000 120</t>
  </si>
  <si>
    <t>000 1 11 05035 10 0000 120</t>
  </si>
  <si>
    <t>Доходы,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</si>
  <si>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ДОХОДЫ ОТ ОКАЗАНИЯ ПЛАТНЫХ УСЛУГ И  КОМПЕНСАЦИИ  ЗАТРАТ  ГОСУДАРСТВА 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</si>
  <si>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</si>
  <si>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</si>
  <si>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</si>
  <si>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</si>
  <si>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</si>
  <si>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000 1 17 05050 10 0000 180</t>
  </si>
  <si>
    <t>ПРОЧИЕ  НЕНАЛОГОВЫЕ  ДОХОДЫ</t>
  </si>
  <si>
    <t>Прочие неналоговые доходы бюджетов поселений</t>
  </si>
  <si>
    <t>000 2 02 01003 10 0000 151</t>
  </si>
  <si>
    <t>000 2 02 00000 00 0000 151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</si>
  <si>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</si>
  <si>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000 2 02 01001 00 0000 151</t>
  </si>
  <si>
    <t>Дотации на выравнивание уровня бюджетной обеспеченности</t>
  </si>
  <si>
    <t>000 2 02 01001 10 0000 151</t>
  </si>
  <si>
    <t>Дотации местным бюджетам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</si>
  <si>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</si>
  <si>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</si>
  <si>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000 2 02 04999 00 0000 151</t>
  </si>
  <si>
    <t>ИТОГО  ДОХОДОВ</t>
  </si>
  <si>
    <t>ВСЕГО  ДОХОДОВ</t>
  </si>
  <si>
    <t>Выполнение функций орг. местного самоуправления</t>
  </si>
  <si>
    <t>Глава муниципального образования</t>
  </si>
  <si>
    <t xml:space="preserve">План  </t>
  </si>
  <si>
    <t>1104</t>
  </si>
  <si>
    <t>5210600</t>
  </si>
  <si>
    <t>017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</si>
  <si>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</si>
  <si>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000 1 17 01050 10 0000 180</t>
  </si>
  <si>
    <t xml:space="preserve">Прочие межбюджетные трансферты, передаваемые бюджетам </t>
  </si>
  <si>
    <t>0114</t>
  </si>
  <si>
    <t>0900200</t>
  </si>
  <si>
    <t>1003</t>
  </si>
  <si>
    <t>5210301</t>
  </si>
  <si>
    <t>7950100</t>
  </si>
  <si>
    <t>0107</t>
  </si>
  <si>
    <t>проведение выборов и референдумов</t>
  </si>
  <si>
    <t>ЗОЛОТОДОЛИНСКОГО СЕЛЬСКОГО ПОСЕЛЕНИЯ</t>
  </si>
  <si>
    <t>Субсидии бюджетам субъектов Российской Федерации и муниципальных образований (межбюджетные субсидии)</t>
  </si>
  <si>
    <t>000 2 02 02999 10 0000 151</t>
  </si>
  <si>
    <t>Прочие субсидии бюджетам поселений</t>
  </si>
  <si>
    <t>0113</t>
  </si>
  <si>
    <t>0309</t>
  </si>
  <si>
    <t>0409</t>
  </si>
  <si>
    <t>0412</t>
  </si>
  <si>
    <t>00000000</t>
  </si>
  <si>
    <t>7950015</t>
  </si>
  <si>
    <t>0502</t>
  </si>
  <si>
    <t>7950013</t>
  </si>
  <si>
    <t>0300</t>
  </si>
  <si>
    <t>0400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</si>
  <si>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</si>
  <si>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итехногенного характкра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</si>
  <si>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</si>
  <si>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</si>
  <si>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дорожное хозяйство</t>
  </si>
  <si>
    <t>Поддержка дорожного хозяйства</t>
  </si>
  <si>
    <t>Другие вопросы в области национальной экономики</t>
  </si>
  <si>
    <t>Мероприятия в области строительства и архитектуры</t>
  </si>
  <si>
    <t>Поддержка коммунального хозяйства</t>
  </si>
  <si>
    <t>Муниципальная целевая программа "Проведение мероприятий по ремонту"</t>
  </si>
  <si>
    <t>Библиотеки</t>
  </si>
  <si>
    <t>МКУ "УЖКХБТО" ЗСППМР</t>
  </si>
  <si>
    <t>Обеспечение деятельности подведомственных учреждений</t>
  </si>
  <si>
    <t>Выполнение функций казенными учреждениями</t>
  </si>
  <si>
    <t>7950024</t>
  </si>
  <si>
    <t>6000400</t>
  </si>
  <si>
    <t>мероприятия в области ритуальных услуг</t>
  </si>
  <si>
    <t>4400200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</si>
  <si>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</si>
  <si>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000 202 04025 10 0000 151</t>
  </si>
  <si>
    <t>Уличное освещение</t>
  </si>
  <si>
    <t>000 1 16 00000 00 0000 000</t>
  </si>
  <si>
    <t>ШТРАФЫ, САНКЦИИ, ВОЗМЕЩЕНИЕ УЩЕРБА</t>
  </si>
  <si>
    <t>000 1 16 510400 20 0000 140</t>
  </si>
  <si>
    <t>Денежные взыскания (штрафы), устиновленные законами субъектов РФ за несоблюдение муниципальных правовых актов, зачисляемые в бюджеты поселений</t>
  </si>
  <si>
    <t>000 2 19 05000 10 0000 151</t>
  </si>
  <si>
    <t>Возврат остатков субсидий, субвенций и иных межбюджетных трансфертов, имеющих целевое нанзачение, прошлых лет из бюджетов поселений</t>
  </si>
  <si>
    <t>Комплектование книжных фондов библиотек муниципальных  образований</t>
  </si>
  <si>
    <t>Поступление нефинансовых активов</t>
  </si>
  <si>
    <t>000 1 11 09045 10 0000 120</t>
  </si>
  <si>
    <t>Прочие поступления от использования имущества, находящегося в муниципальной собственности</t>
  </si>
  <si>
    <t>000 1 13 01995 10 0000 130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</si>
  <si>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</si>
  <si>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</si>
  <si>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000 1 03 02000 10 0000 000</t>
  </si>
  <si>
    <t>Акцизы по подакцизным товарам (продукции) производимым на территории Российской Федерации</t>
  </si>
  <si>
    <t>Прочие доходы от оказания платных услуг</t>
  </si>
  <si>
    <t>Плановые назначения на  2014 г</t>
  </si>
  <si>
    <t>Исполнено за 1 кв 2014 г</t>
  </si>
  <si>
    <t>9990200</t>
  </si>
  <si>
    <t>9990400</t>
  </si>
  <si>
    <t>9997500</t>
  </si>
  <si>
    <t>9995118</t>
  </si>
  <si>
    <t>9990100</t>
  </si>
  <si>
    <t>9990203</t>
  </si>
  <si>
    <t>Поддержка жилищного хозяйства</t>
  </si>
  <si>
    <t>0501</t>
  </si>
  <si>
    <t>9994230</t>
  </si>
  <si>
    <t>9998700</t>
  </si>
  <si>
    <t>9990013</t>
  </si>
  <si>
    <t>9992008</t>
  </si>
  <si>
    <t>9990600</t>
  </si>
  <si>
    <t>9994400</t>
  </si>
  <si>
    <t>9994500</t>
  </si>
  <si>
    <t>Мероприятия на исполнение Указа Президента РФ</t>
  </si>
  <si>
    <t>9990025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</si>
  <si>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</si>
  <si>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</si>
  <si>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9997001</t>
  </si>
  <si>
    <t>за 2 квартал 2014 год</t>
  </si>
  <si>
    <t>расходной части бюджета Золотодолинского сельского поселения  за 2 квартал  2014 год  по разделам и  подразделам, целевым статьям и видам расходов в соответствии с функциональной классификацией расходов бюджетов   Российской Федерации</t>
  </si>
  <si>
    <t>9904100</t>
  </si>
  <si>
    <t>9994200</t>
  </si>
  <si>
    <t>9990015</t>
  </si>
  <si>
    <t>Мероприятия в области разработки ген.планов и ПЗЗ</t>
  </si>
  <si>
    <t>Мероприятия по зозданию эл.топограф.основ</t>
  </si>
  <si>
    <t>9990024</t>
  </si>
  <si>
    <t>Проектирование инфраструктуры на зем.участках для семей имеющих трех детей</t>
  </si>
  <si>
    <t>9998002</t>
  </si>
  <si>
    <t>9992005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</si>
</sst>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#,##0.00_р_."/>
    <numFmt numFmtId="171" formatCode="#,##0.00&quot;р.&quot;"/>
    <numFmt numFmtId="172" formatCode="#,##0.000"/>
    <numFmt numFmtId="173" formatCode="#,##0.000_р_."/>
    <numFmt numFmtId="174" formatCode="0.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171" fontId="4" fillId="33" borderId="10" xfId="0" applyNumberFormat="1" applyFont="1" applyFill="1" applyBorder="1" applyAlignment="1">
      <alignment horizontal="left" vertical="center" wrapText="1"/>
    </xf>
    <xf numFmtId="171" fontId="5" fillId="33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quotePrefix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3" fontId="5" fillId="33" borderId="11" xfId="0" applyNumberFormat="1" applyFont="1" applyFill="1" applyBorder="1" applyAlignment="1">
      <alignment horizontal="right" vertical="center" wrapText="1"/>
    </xf>
    <xf numFmtId="168" fontId="5" fillId="33" borderId="10" xfId="0" applyNumberFormat="1" applyFont="1" applyFill="1" applyBorder="1" applyAlignment="1">
      <alignment horizontal="right" vertical="center" wrapText="1"/>
    </xf>
    <xf numFmtId="173" fontId="5" fillId="33" borderId="10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168" fontId="4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>
      <alignment horizontal="center" vertical="center" shrinkToFit="1"/>
    </xf>
    <xf numFmtId="168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top" shrinkToFit="1"/>
    </xf>
    <xf numFmtId="4" fontId="5" fillId="33" borderId="12" xfId="0" applyNumberFormat="1" applyFont="1" applyFill="1" applyBorder="1" applyAlignment="1">
      <alignment horizontal="center" vertical="top" shrinkToFit="1"/>
    </xf>
    <xf numFmtId="4" fontId="5" fillId="33" borderId="13" xfId="0" applyNumberFormat="1" applyFont="1" applyFill="1" applyBorder="1" applyAlignment="1">
      <alignment horizontal="right" vertical="top" shrinkToFi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34" borderId="14" xfId="0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horizontal="center" vertical="center" shrinkToFit="1"/>
    </xf>
    <xf numFmtId="49" fontId="4" fillId="34" borderId="13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5">
      <selection activeCell="D19" sqref="D19"/>
    </sheetView>
  </sheetViews>
  <sheetFormatPr defaultColWidth="9.00390625" defaultRowHeight="12.75"/>
  <cols>
    <col min="1" max="1" width="27.75390625" style="33" customWidth="1"/>
    <col min="2" max="2" width="53.125" style="33" customWidth="1"/>
    <col min="3" max="3" width="13.25390625" style="34" customWidth="1"/>
    <col min="4" max="4" width="13.625" style="34" customWidth="1"/>
    <col min="5" max="5" width="10.75390625" style="34" customWidth="1"/>
    <col min="6" max="16384" width="9.125" style="11" customWidth="1"/>
  </cols>
  <sheetData>
    <row r="1" spans="1:5" ht="15">
      <c r="A1" s="17"/>
      <c r="B1" s="18"/>
      <c r="C1" s="19"/>
      <c r="D1" s="19"/>
      <c r="E1" s="19"/>
    </row>
    <row r="2" spans="1:5" ht="14.25">
      <c r="A2" s="78" t="s">
        <v>41</v>
      </c>
      <c r="B2" s="78"/>
      <c r="C2" s="78"/>
      <c r="D2" s="78"/>
      <c r="E2" s="78"/>
    </row>
    <row r="3" spans="1:5" ht="14.25">
      <c r="A3" s="79" t="s">
        <v>132</v>
      </c>
      <c r="B3" s="79"/>
      <c r="C3" s="79"/>
      <c r="D3" s="79"/>
      <c r="E3" s="79"/>
    </row>
    <row r="4" spans="1:5" ht="14.25">
      <c r="A4" s="79" t="s">
        <v>205</v>
      </c>
      <c r="B4" s="79"/>
      <c r="C4" s="79"/>
      <c r="D4" s="79"/>
      <c r="E4" s="79"/>
    </row>
    <row r="5" spans="1:5" ht="15" customHeight="1">
      <c r="A5" s="5"/>
      <c r="B5" s="5"/>
      <c r="C5" s="5"/>
      <c r="D5" s="80" t="s">
        <v>42</v>
      </c>
      <c r="E5" s="80"/>
    </row>
    <row r="6" spans="1:5" s="40" customFormat="1" ht="12.75" customHeight="1">
      <c r="A6" s="84" t="s">
        <v>43</v>
      </c>
      <c r="B6" s="87" t="s">
        <v>44</v>
      </c>
      <c r="C6" s="81" t="s">
        <v>118</v>
      </c>
      <c r="D6" s="81" t="s">
        <v>45</v>
      </c>
      <c r="E6" s="81" t="s">
        <v>30</v>
      </c>
    </row>
    <row r="7" spans="1:5" s="40" customFormat="1" ht="12">
      <c r="A7" s="85"/>
      <c r="B7" s="88"/>
      <c r="C7" s="82"/>
      <c r="D7" s="82"/>
      <c r="E7" s="82"/>
    </row>
    <row r="8" spans="1:5" s="40" customFormat="1" ht="12">
      <c r="A8" s="86"/>
      <c r="B8" s="89"/>
      <c r="C8" s="83"/>
      <c r="D8" s="83"/>
      <c r="E8" s="83"/>
    </row>
    <row r="9" spans="1:5" s="6" customFormat="1" ht="10.5">
      <c r="A9" s="37">
        <v>1</v>
      </c>
      <c r="B9" s="38">
        <v>2</v>
      </c>
      <c r="C9" s="38">
        <v>3</v>
      </c>
      <c r="D9" s="39">
        <v>4</v>
      </c>
      <c r="E9" s="38">
        <v>5</v>
      </c>
    </row>
    <row r="10" spans="1:5" ht="18.75" customHeight="1">
      <c r="A10" s="20" t="s">
        <v>46</v>
      </c>
      <c r="B10" s="21" t="s">
        <v>47</v>
      </c>
      <c r="C10" s="41">
        <f>C11+C15+C17+C20+C22+C24+C31+C35+C34+C13+C30</f>
        <v>4420</v>
      </c>
      <c r="D10" s="41">
        <f>D11+D15+D17+D20+D22+D24+D27+D31+D35+D33+D13+D30</f>
        <v>2450.534</v>
      </c>
      <c r="E10" s="42">
        <f>D10/C10*100</f>
        <v>55.44194570135746</v>
      </c>
    </row>
    <row r="11" spans="1:5" ht="19.5" customHeight="1">
      <c r="A11" s="13" t="s">
        <v>48</v>
      </c>
      <c r="B11" s="22" t="s">
        <v>49</v>
      </c>
      <c r="C11" s="43">
        <f>C12</f>
        <v>1900</v>
      </c>
      <c r="D11" s="43">
        <f>SUM(D12)</f>
        <v>1157.838</v>
      </c>
      <c r="E11" s="42">
        <f>D11/C11*100</f>
        <v>60.938842105263156</v>
      </c>
    </row>
    <row r="12" spans="1:5" ht="18" customHeight="1">
      <c r="A12" s="12" t="s">
        <v>50</v>
      </c>
      <c r="B12" s="23" t="s">
        <v>51</v>
      </c>
      <c r="C12" s="44">
        <v>1900</v>
      </c>
      <c r="D12" s="44">
        <v>1157.838</v>
      </c>
      <c r="E12" s="45">
        <f>D12/C12*100</f>
        <v>60.938842105263156</v>
      </c>
    </row>
    <row r="13" spans="1:5" ht="18" customHeight="1">
      <c r="A13" s="12" t="s">
        <v>178</v>
      </c>
      <c r="B13" s="23" t="s">
        <v>179</v>
      </c>
      <c r="C13" s="44">
        <f>C14</f>
        <v>1202</v>
      </c>
      <c r="D13" s="44">
        <f>D14</f>
        <v>410.892</v>
      </c>
      <c r="E13" s="45">
        <f>E14</f>
        <v>34.18402662229617</v>
      </c>
    </row>
    <row r="14" spans="1:5" ht="18" customHeight="1">
      <c r="A14" s="12" t="s">
        <v>180</v>
      </c>
      <c r="B14" s="23" t="s">
        <v>181</v>
      </c>
      <c r="C14" s="44">
        <v>1202</v>
      </c>
      <c r="D14" s="44">
        <v>410.892</v>
      </c>
      <c r="E14" s="45">
        <f>D14/C14*100</f>
        <v>34.18402662229617</v>
      </c>
    </row>
    <row r="15" spans="1:5" ht="17.25" customHeight="1">
      <c r="A15" s="13" t="s">
        <v>52</v>
      </c>
      <c r="B15" s="22" t="s">
        <v>53</v>
      </c>
      <c r="C15" s="43">
        <f>C16</f>
        <v>3</v>
      </c>
      <c r="D15" s="43">
        <f>D16</f>
        <v>1.944</v>
      </c>
      <c r="E15" s="45">
        <f>D15/C15*100</f>
        <v>64.8</v>
      </c>
    </row>
    <row r="16" spans="1:5" ht="18.75" customHeight="1">
      <c r="A16" s="12" t="s">
        <v>54</v>
      </c>
      <c r="B16" s="23" t="s">
        <v>55</v>
      </c>
      <c r="C16" s="44">
        <v>3</v>
      </c>
      <c r="D16" s="44">
        <v>1.944</v>
      </c>
      <c r="E16" s="45">
        <f>D16/C16*100</f>
        <v>64.8</v>
      </c>
    </row>
    <row r="17" spans="1:5" ht="21.75" customHeight="1">
      <c r="A17" s="13" t="s">
        <v>56</v>
      </c>
      <c r="B17" s="22" t="s">
        <v>57</v>
      </c>
      <c r="C17" s="43">
        <f>C18+C19</f>
        <v>550</v>
      </c>
      <c r="D17" s="43">
        <f>SUM(D18:D19)</f>
        <v>469.392</v>
      </c>
      <c r="E17" s="42">
        <f aca="true" t="shared" si="0" ref="E17:E34">D17/C17*100</f>
        <v>85.344</v>
      </c>
    </row>
    <row r="18" spans="1:5" ht="18.75" customHeight="1">
      <c r="A18" s="12" t="s">
        <v>58</v>
      </c>
      <c r="B18" s="23" t="s">
        <v>59</v>
      </c>
      <c r="C18" s="44">
        <v>90</v>
      </c>
      <c r="D18" s="44">
        <v>61.751</v>
      </c>
      <c r="E18" s="45">
        <f t="shared" si="0"/>
        <v>68.61222222222221</v>
      </c>
    </row>
    <row r="19" spans="1:5" ht="18" customHeight="1">
      <c r="A19" s="12" t="s">
        <v>60</v>
      </c>
      <c r="B19" s="23" t="s">
        <v>61</v>
      </c>
      <c r="C19" s="44">
        <v>460</v>
      </c>
      <c r="D19" s="44">
        <v>407.641</v>
      </c>
      <c r="E19" s="45">
        <f t="shared" si="0"/>
        <v>88.61760869565218</v>
      </c>
    </row>
    <row r="20" spans="1:5" ht="20.25" customHeight="1">
      <c r="A20" s="13" t="s">
        <v>84</v>
      </c>
      <c r="B20" s="24" t="s">
        <v>85</v>
      </c>
      <c r="C20" s="43">
        <f>C21</f>
        <v>27</v>
      </c>
      <c r="D20" s="43">
        <f>D21</f>
        <v>16.65</v>
      </c>
      <c r="E20" s="42">
        <f t="shared" si="0"/>
        <v>61.66666666666666</v>
      </c>
    </row>
    <row r="21" spans="1:5" ht="76.5" customHeight="1">
      <c r="A21" s="12" t="s">
        <v>86</v>
      </c>
      <c r="B21" s="23" t="s">
        <v>87</v>
      </c>
      <c r="C21" s="44">
        <v>27</v>
      </c>
      <c r="D21" s="44">
        <v>16.65</v>
      </c>
      <c r="E21" s="45">
        <f t="shared" si="0"/>
        <v>61.66666666666666</v>
      </c>
    </row>
    <row r="22" spans="1:5" ht="44.25" customHeight="1" hidden="1">
      <c r="A22" s="13" t="s">
        <v>88</v>
      </c>
      <c r="B22" s="24" t="s">
        <v>89</v>
      </c>
      <c r="C22" s="43">
        <f>C23</f>
        <v>0</v>
      </c>
      <c r="D22" s="43">
        <f>D23</f>
        <v>0</v>
      </c>
      <c r="E22" s="45"/>
    </row>
    <row r="23" spans="1:5" ht="44.25" customHeight="1" hidden="1">
      <c r="A23" s="12" t="s">
        <v>90</v>
      </c>
      <c r="B23" s="23" t="s">
        <v>91</v>
      </c>
      <c r="C23" s="44">
        <v>0</v>
      </c>
      <c r="D23" s="44">
        <v>0</v>
      </c>
      <c r="E23" s="45"/>
    </row>
    <row r="24" spans="1:5" ht="54" customHeight="1">
      <c r="A24" s="13" t="s">
        <v>62</v>
      </c>
      <c r="B24" s="24" t="s">
        <v>63</v>
      </c>
      <c r="C24" s="43">
        <f>C25+C26+C29</f>
        <v>700</v>
      </c>
      <c r="D24" s="43">
        <f>D25+D26+D29</f>
        <v>370.306</v>
      </c>
      <c r="E24" s="42">
        <f t="shared" si="0"/>
        <v>52.90085714285714</v>
      </c>
    </row>
    <row r="25" spans="1:5" ht="105.75" customHeight="1">
      <c r="A25" s="12" t="s">
        <v>92</v>
      </c>
      <c r="B25" s="23" t="s">
        <v>122</v>
      </c>
      <c r="C25" s="44">
        <v>70</v>
      </c>
      <c r="D25" s="44">
        <v>70.358</v>
      </c>
      <c r="E25" s="45">
        <f t="shared" si="0"/>
        <v>100.51142857142858</v>
      </c>
    </row>
    <row r="26" spans="1:5" ht="65.25" customHeight="1">
      <c r="A26" s="12" t="s">
        <v>93</v>
      </c>
      <c r="B26" s="23" t="s">
        <v>94</v>
      </c>
      <c r="C26" s="44">
        <v>550</v>
      </c>
      <c r="D26" s="44">
        <v>242.625</v>
      </c>
      <c r="E26" s="45">
        <f t="shared" si="0"/>
        <v>44.11363636363637</v>
      </c>
    </row>
    <row r="27" spans="1:5" ht="32.25" customHeight="1" hidden="1">
      <c r="A27" s="13" t="s">
        <v>64</v>
      </c>
      <c r="B27" s="25" t="s">
        <v>95</v>
      </c>
      <c r="C27" s="43">
        <f>C28</f>
        <v>0</v>
      </c>
      <c r="D27" s="43">
        <f>D28</f>
        <v>0</v>
      </c>
      <c r="E27" s="42" t="e">
        <f t="shared" si="0"/>
        <v>#DIV/0!</v>
      </c>
    </row>
    <row r="28" spans="1:5" ht="48.75" customHeight="1" hidden="1">
      <c r="A28" s="12" t="s">
        <v>65</v>
      </c>
      <c r="B28" s="26" t="s">
        <v>96</v>
      </c>
      <c r="C28" s="44">
        <v>0</v>
      </c>
      <c r="D28" s="44">
        <v>0</v>
      </c>
      <c r="E28" s="45" t="e">
        <f t="shared" si="0"/>
        <v>#DIV/0!</v>
      </c>
    </row>
    <row r="29" spans="1:5" ht="48.75" customHeight="1">
      <c r="A29" s="12" t="s">
        <v>175</v>
      </c>
      <c r="B29" s="26" t="s">
        <v>176</v>
      </c>
      <c r="C29" s="44">
        <v>80</v>
      </c>
      <c r="D29" s="44">
        <v>57.323</v>
      </c>
      <c r="E29" s="45">
        <f t="shared" si="0"/>
        <v>71.65375</v>
      </c>
    </row>
    <row r="30" spans="1:5" ht="48.75" customHeight="1">
      <c r="A30" s="12" t="s">
        <v>177</v>
      </c>
      <c r="B30" s="26" t="s">
        <v>182</v>
      </c>
      <c r="C30" s="44">
        <v>18</v>
      </c>
      <c r="D30" s="44">
        <v>0</v>
      </c>
      <c r="E30" s="45">
        <f t="shared" si="0"/>
        <v>0</v>
      </c>
    </row>
    <row r="31" spans="1:5" ht="30.75" customHeight="1">
      <c r="A31" s="13" t="s">
        <v>97</v>
      </c>
      <c r="B31" s="25" t="s">
        <v>98</v>
      </c>
      <c r="C31" s="43">
        <f>C32</f>
        <v>20</v>
      </c>
      <c r="D31" s="43">
        <f>D32</f>
        <v>21.512</v>
      </c>
      <c r="E31" s="42">
        <v>0</v>
      </c>
    </row>
    <row r="32" spans="1:5" ht="51" customHeight="1">
      <c r="A32" s="14" t="s">
        <v>99</v>
      </c>
      <c r="B32" s="26" t="s">
        <v>100</v>
      </c>
      <c r="C32" s="44">
        <v>20</v>
      </c>
      <c r="D32" s="44">
        <v>21.512</v>
      </c>
      <c r="E32" s="45">
        <f t="shared" si="0"/>
        <v>107.56000000000002</v>
      </c>
    </row>
    <row r="33" spans="1:5" ht="51" customHeight="1">
      <c r="A33" s="15" t="s">
        <v>167</v>
      </c>
      <c r="B33" s="25" t="s">
        <v>168</v>
      </c>
      <c r="C33" s="43">
        <f>C34</f>
        <v>0</v>
      </c>
      <c r="D33" s="43">
        <f>D34</f>
        <v>2</v>
      </c>
      <c r="E33" s="45" t="e">
        <f t="shared" si="0"/>
        <v>#DIV/0!</v>
      </c>
    </row>
    <row r="34" spans="1:5" ht="51" customHeight="1">
      <c r="A34" s="14" t="s">
        <v>169</v>
      </c>
      <c r="B34" s="26" t="s">
        <v>170</v>
      </c>
      <c r="C34" s="44">
        <v>0</v>
      </c>
      <c r="D34" s="44">
        <v>2</v>
      </c>
      <c r="E34" s="45" t="e">
        <f t="shared" si="0"/>
        <v>#DIV/0!</v>
      </c>
    </row>
    <row r="35" spans="1:5" s="16" customFormat="1" ht="17.25" customHeight="1">
      <c r="A35" s="15" t="s">
        <v>66</v>
      </c>
      <c r="B35" s="25" t="s">
        <v>102</v>
      </c>
      <c r="C35" s="43">
        <f>C36</f>
        <v>0</v>
      </c>
      <c r="D35" s="43">
        <f>D36+D37</f>
        <v>0</v>
      </c>
      <c r="E35" s="42" t="e">
        <f>D35/C35*100</f>
        <v>#DIV/0!</v>
      </c>
    </row>
    <row r="36" spans="1:5" ht="16.5" customHeight="1">
      <c r="A36" s="14" t="s">
        <v>101</v>
      </c>
      <c r="B36" s="26" t="s">
        <v>103</v>
      </c>
      <c r="C36" s="44">
        <v>0</v>
      </c>
      <c r="D36" s="44">
        <v>0</v>
      </c>
      <c r="E36" s="45" t="e">
        <f>D36/C36*100</f>
        <v>#DIV/0!</v>
      </c>
    </row>
    <row r="37" spans="1:5" ht="18.75" customHeight="1">
      <c r="A37" s="14" t="s">
        <v>123</v>
      </c>
      <c r="B37" s="26" t="s">
        <v>103</v>
      </c>
      <c r="C37" s="44">
        <v>0</v>
      </c>
      <c r="D37" s="44">
        <v>0</v>
      </c>
      <c r="E37" s="45">
        <v>0</v>
      </c>
    </row>
    <row r="38" spans="1:5" ht="20.25" customHeight="1">
      <c r="A38" s="27" t="s">
        <v>67</v>
      </c>
      <c r="B38" s="25" t="s">
        <v>68</v>
      </c>
      <c r="C38" s="43">
        <f>C39</f>
        <v>8347.29</v>
      </c>
      <c r="D38" s="43">
        <f>D39</f>
        <v>2197.219</v>
      </c>
      <c r="E38" s="42">
        <f aca="true" t="shared" si="1" ref="E38:E56">D38/C38*100</f>
        <v>26.322543004975262</v>
      </c>
    </row>
    <row r="39" spans="1:5" ht="60.75" customHeight="1">
      <c r="A39" s="35" t="s">
        <v>105</v>
      </c>
      <c r="B39" s="26" t="s">
        <v>106</v>
      </c>
      <c r="C39" s="44">
        <f>C40+C46+C48+C50</f>
        <v>8347.29</v>
      </c>
      <c r="D39" s="44">
        <f>D40+D46+D48+D50+D54</f>
        <v>2197.219</v>
      </c>
      <c r="E39" s="45">
        <f t="shared" si="1"/>
        <v>26.322543004975262</v>
      </c>
    </row>
    <row r="40" spans="1:5" ht="30" customHeight="1">
      <c r="A40" s="27" t="s">
        <v>69</v>
      </c>
      <c r="B40" s="25" t="s">
        <v>70</v>
      </c>
      <c r="C40" s="43">
        <f>C41</f>
        <v>4327</v>
      </c>
      <c r="D40" s="43">
        <f>D41</f>
        <v>1839.46</v>
      </c>
      <c r="E40" s="42">
        <f t="shared" si="1"/>
        <v>42.511208689623295</v>
      </c>
    </row>
    <row r="41" spans="1:5" ht="30" customHeight="1">
      <c r="A41" s="28" t="s">
        <v>107</v>
      </c>
      <c r="B41" s="29" t="s">
        <v>108</v>
      </c>
      <c r="C41" s="44">
        <f>C45</f>
        <v>4327</v>
      </c>
      <c r="D41" s="44">
        <f>D45</f>
        <v>1839.46</v>
      </c>
      <c r="E41" s="45">
        <f t="shared" si="1"/>
        <v>42.511208689623295</v>
      </c>
    </row>
    <row r="42" spans="1:5" ht="28.5" customHeight="1" hidden="1">
      <c r="A42" s="28" t="s">
        <v>104</v>
      </c>
      <c r="B42" s="30"/>
      <c r="C42" s="44"/>
      <c r="D42" s="44"/>
      <c r="E42" s="45"/>
    </row>
    <row r="43" spans="1:5" s="16" customFormat="1" ht="0.75" customHeight="1" hidden="1">
      <c r="A43" s="31" t="s">
        <v>71</v>
      </c>
      <c r="B43" s="32" t="s">
        <v>72</v>
      </c>
      <c r="C43" s="43"/>
      <c r="D43" s="43"/>
      <c r="E43" s="42"/>
    </row>
    <row r="44" spans="1:5" ht="28.5" customHeight="1" hidden="1">
      <c r="A44" s="28" t="s">
        <v>73</v>
      </c>
      <c r="B44" s="29" t="s">
        <v>74</v>
      </c>
      <c r="C44" s="44"/>
      <c r="D44" s="44"/>
      <c r="E44" s="45"/>
    </row>
    <row r="45" spans="1:5" ht="34.5" customHeight="1">
      <c r="A45" s="28" t="s">
        <v>109</v>
      </c>
      <c r="B45" s="29" t="s">
        <v>110</v>
      </c>
      <c r="C45" s="44">
        <v>4327</v>
      </c>
      <c r="D45" s="44">
        <v>1839.46</v>
      </c>
      <c r="E45" s="45">
        <f t="shared" si="1"/>
        <v>42.511208689623295</v>
      </c>
    </row>
    <row r="46" spans="1:5" ht="42.75" customHeight="1">
      <c r="A46" s="27" t="s">
        <v>71</v>
      </c>
      <c r="B46" s="25" t="s">
        <v>133</v>
      </c>
      <c r="C46" s="43">
        <f>C47</f>
        <v>0</v>
      </c>
      <c r="D46" s="43">
        <f>D47</f>
        <v>0</v>
      </c>
      <c r="E46" s="42" t="e">
        <f t="shared" si="1"/>
        <v>#DIV/0!</v>
      </c>
    </row>
    <row r="47" spans="1:5" ht="26.25" customHeight="1">
      <c r="A47" s="35" t="s">
        <v>134</v>
      </c>
      <c r="B47" s="26" t="s">
        <v>135</v>
      </c>
      <c r="C47" s="44">
        <v>0</v>
      </c>
      <c r="D47" s="44">
        <v>0</v>
      </c>
      <c r="E47" s="45" t="e">
        <f t="shared" si="1"/>
        <v>#DIV/0!</v>
      </c>
    </row>
    <row r="48" spans="1:5" ht="36" customHeight="1">
      <c r="A48" s="27" t="s">
        <v>75</v>
      </c>
      <c r="B48" s="25" t="s">
        <v>76</v>
      </c>
      <c r="C48" s="43">
        <f>C49</f>
        <v>197.56</v>
      </c>
      <c r="D48" s="43">
        <f>D49</f>
        <v>98.78</v>
      </c>
      <c r="E48" s="42">
        <f t="shared" si="1"/>
        <v>50</v>
      </c>
    </row>
    <row r="49" spans="1:5" ht="45.75" customHeight="1">
      <c r="A49" s="35" t="s">
        <v>77</v>
      </c>
      <c r="B49" s="29" t="s">
        <v>111</v>
      </c>
      <c r="C49" s="44">
        <v>197.56</v>
      </c>
      <c r="D49" s="44">
        <v>98.78</v>
      </c>
      <c r="E49" s="45">
        <f t="shared" si="1"/>
        <v>50</v>
      </c>
    </row>
    <row r="50" spans="1:5" ht="20.25" customHeight="1">
      <c r="A50" s="27" t="s">
        <v>78</v>
      </c>
      <c r="B50" s="25" t="s">
        <v>112</v>
      </c>
      <c r="C50" s="43">
        <f>C52+C51+C54</f>
        <v>3822.73</v>
      </c>
      <c r="D50" s="43">
        <f>D52+D51</f>
        <v>258.979</v>
      </c>
      <c r="E50" s="42">
        <f t="shared" si="1"/>
        <v>6.774713359300813</v>
      </c>
    </row>
    <row r="51" spans="1:5" ht="27" customHeight="1">
      <c r="A51" s="75" t="s">
        <v>165</v>
      </c>
      <c r="B51" s="76" t="s">
        <v>164</v>
      </c>
      <c r="C51" s="44">
        <v>0</v>
      </c>
      <c r="D51" s="44">
        <v>0</v>
      </c>
      <c r="E51" s="45" t="e">
        <f t="shared" si="1"/>
        <v>#DIV/0!</v>
      </c>
    </row>
    <row r="52" spans="1:5" ht="30" customHeight="1">
      <c r="A52" s="35" t="s">
        <v>113</v>
      </c>
      <c r="B52" s="26" t="s">
        <v>124</v>
      </c>
      <c r="C52" s="44">
        <f>C53</f>
        <v>3822.73</v>
      </c>
      <c r="D52" s="44">
        <f>D53</f>
        <v>258.979</v>
      </c>
      <c r="E52" s="45">
        <f t="shared" si="1"/>
        <v>6.774713359300813</v>
      </c>
    </row>
    <row r="53" spans="1:5" ht="27" customHeight="1">
      <c r="A53" s="35" t="s">
        <v>79</v>
      </c>
      <c r="B53" s="29" t="s">
        <v>80</v>
      </c>
      <c r="C53" s="44">
        <v>3822.73</v>
      </c>
      <c r="D53" s="44">
        <v>258.979</v>
      </c>
      <c r="E53" s="45">
        <f t="shared" si="1"/>
        <v>6.774713359300813</v>
      </c>
    </row>
    <row r="54" spans="1:5" ht="27" customHeight="1">
      <c r="A54" s="35" t="s">
        <v>171</v>
      </c>
      <c r="B54" s="29" t="s">
        <v>172</v>
      </c>
      <c r="C54" s="44">
        <v>0</v>
      </c>
      <c r="D54" s="44">
        <v>0</v>
      </c>
      <c r="E54" s="45" t="e">
        <f t="shared" si="1"/>
        <v>#DIV/0!</v>
      </c>
    </row>
    <row r="55" spans="1:5" ht="21.75" customHeight="1">
      <c r="A55" s="13" t="s">
        <v>81</v>
      </c>
      <c r="B55" s="25" t="s">
        <v>114</v>
      </c>
      <c r="C55" s="43">
        <f>C10+C38</f>
        <v>12767.29</v>
      </c>
      <c r="D55" s="43">
        <f>D10+D38</f>
        <v>4647.753000000001</v>
      </c>
      <c r="E55" s="42">
        <f t="shared" si="1"/>
        <v>36.40359857103583</v>
      </c>
    </row>
    <row r="56" spans="1:5" ht="20.25" customHeight="1">
      <c r="A56" s="13" t="s">
        <v>82</v>
      </c>
      <c r="B56" s="22" t="s">
        <v>115</v>
      </c>
      <c r="C56" s="43">
        <f>C55</f>
        <v>12767.29</v>
      </c>
      <c r="D56" s="43">
        <f>D55</f>
        <v>4647.753000000001</v>
      </c>
      <c r="E56" s="42">
        <f t="shared" si="1"/>
        <v>36.40359857103583</v>
      </c>
    </row>
  </sheetData>
  <sheetProtection/>
  <mergeCells count="9">
    <mergeCell ref="A2:E2"/>
    <mergeCell ref="A3:E3"/>
    <mergeCell ref="A4:E4"/>
    <mergeCell ref="D5:E5"/>
    <mergeCell ref="E6:E8"/>
    <mergeCell ref="A6:A8"/>
    <mergeCell ref="B6:B8"/>
    <mergeCell ref="C6:C8"/>
    <mergeCell ref="D6:D8"/>
  </mergeCells>
  <printOptions/>
  <pageMargins left="0.44" right="0" top="0.33" bottom="0" header="0.275590551181102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PageLayoutView="0" workbookViewId="0" topLeftCell="A1">
      <selection activeCell="H49" sqref="H49"/>
    </sheetView>
  </sheetViews>
  <sheetFormatPr defaultColWidth="9.00390625" defaultRowHeight="12.75" outlineLevelRow="2"/>
  <cols>
    <col min="1" max="1" width="43.125" style="0" customWidth="1"/>
    <col min="2" max="2" width="7.75390625" style="0" customWidth="1"/>
    <col min="3" max="3" width="9.75390625" style="0" customWidth="1"/>
    <col min="4" max="4" width="10.00390625" style="0" customWidth="1"/>
    <col min="5" max="5" width="11.75390625" style="0" customWidth="1"/>
    <col min="6" max="7" width="0" style="0" hidden="1" customWidth="1"/>
    <col min="8" max="8" width="11.75390625" style="0" customWidth="1"/>
    <col min="9" max="9" width="13.00390625" style="0" customWidth="1"/>
  </cols>
  <sheetData>
    <row r="1" spans="1:9" ht="18.75">
      <c r="A1" s="94" t="s">
        <v>31</v>
      </c>
      <c r="B1" s="94"/>
      <c r="C1" s="94"/>
      <c r="D1" s="94"/>
      <c r="E1" s="94"/>
      <c r="F1" s="94"/>
      <c r="G1" s="94"/>
      <c r="H1" s="94"/>
      <c r="I1" s="94"/>
    </row>
    <row r="2" spans="1:9" ht="59.25" customHeight="1">
      <c r="A2" s="95" t="s">
        <v>206</v>
      </c>
      <c r="B2" s="95"/>
      <c r="C2" s="95"/>
      <c r="D2" s="95"/>
      <c r="E2" s="95"/>
      <c r="F2" s="95"/>
      <c r="G2" s="95"/>
      <c r="H2" s="95"/>
      <c r="I2" s="95"/>
    </row>
    <row r="3" spans="1:9" ht="15.75">
      <c r="A3" s="2"/>
      <c r="B3" s="2"/>
      <c r="C3" s="2"/>
      <c r="D3" s="2"/>
      <c r="E3" s="2"/>
      <c r="F3" s="2"/>
      <c r="G3" s="2"/>
      <c r="I3" s="36" t="s">
        <v>32</v>
      </c>
    </row>
    <row r="4" spans="1:9" s="10" customFormat="1" ht="55.5" customHeight="1">
      <c r="A4" s="7" t="s">
        <v>26</v>
      </c>
      <c r="B4" s="7" t="s">
        <v>27</v>
      </c>
      <c r="C4" s="7" t="s">
        <v>28</v>
      </c>
      <c r="D4" s="7" t="s">
        <v>29</v>
      </c>
      <c r="E4" s="8" t="s">
        <v>183</v>
      </c>
      <c r="F4" s="7" t="s">
        <v>0</v>
      </c>
      <c r="G4" s="7" t="s">
        <v>0</v>
      </c>
      <c r="H4" s="9" t="s">
        <v>184</v>
      </c>
      <c r="I4" s="9" t="s">
        <v>30</v>
      </c>
    </row>
    <row r="5" spans="1:11" s="1" customFormat="1" ht="17.25" customHeight="1">
      <c r="A5" s="46" t="s">
        <v>33</v>
      </c>
      <c r="B5" s="47" t="s">
        <v>34</v>
      </c>
      <c r="C5" s="48" t="s">
        <v>4</v>
      </c>
      <c r="D5" s="48" t="s">
        <v>2</v>
      </c>
      <c r="E5" s="49">
        <f>E6+E9+E14+E18+E17</f>
        <v>4230</v>
      </c>
      <c r="F5" s="49">
        <f>F6+F9+F14</f>
        <v>0</v>
      </c>
      <c r="G5" s="49">
        <f>G6+G9+G14</f>
        <v>0</v>
      </c>
      <c r="H5" s="49">
        <f>H6+H14+H17+H18</f>
        <v>2134.384</v>
      </c>
      <c r="I5" s="50">
        <f>H5/E5*100</f>
        <v>50.45825059101655</v>
      </c>
      <c r="J5" s="4"/>
      <c r="K5" s="4"/>
    </row>
    <row r="6" spans="1:11" ht="45">
      <c r="A6" s="51" t="s">
        <v>1</v>
      </c>
      <c r="B6" s="52" t="s">
        <v>3</v>
      </c>
      <c r="C6" s="52" t="s">
        <v>4</v>
      </c>
      <c r="D6" s="52" t="s">
        <v>2</v>
      </c>
      <c r="E6" s="53">
        <f aca="true" t="shared" si="0" ref="E6:H7">E7</f>
        <v>791</v>
      </c>
      <c r="F6" s="53">
        <f t="shared" si="0"/>
        <v>0</v>
      </c>
      <c r="G6" s="53">
        <f t="shared" si="0"/>
        <v>0</v>
      </c>
      <c r="H6" s="53">
        <f t="shared" si="0"/>
        <v>361.22</v>
      </c>
      <c r="I6" s="54">
        <f aca="true" t="shared" si="1" ref="I6:I72">H6/E6*100</f>
        <v>45.66624525916561</v>
      </c>
      <c r="J6" s="64"/>
      <c r="K6" s="4"/>
    </row>
    <row r="7" spans="1:11" ht="15" outlineLevel="1">
      <c r="A7" s="51" t="s">
        <v>117</v>
      </c>
      <c r="B7" s="52" t="s">
        <v>3</v>
      </c>
      <c r="C7" s="52" t="s">
        <v>185</v>
      </c>
      <c r="D7" s="52" t="s">
        <v>2</v>
      </c>
      <c r="E7" s="53">
        <f>E8</f>
        <v>791</v>
      </c>
      <c r="F7" s="53">
        <f t="shared" si="0"/>
        <v>0</v>
      </c>
      <c r="G7" s="53">
        <f t="shared" si="0"/>
        <v>0</v>
      </c>
      <c r="H7" s="53">
        <f t="shared" si="0"/>
        <v>361.22</v>
      </c>
      <c r="I7" s="54">
        <f t="shared" si="1"/>
        <v>45.66624525916561</v>
      </c>
      <c r="J7" s="4"/>
      <c r="K7" s="4"/>
    </row>
    <row r="8" spans="1:11" ht="30" outlineLevel="2">
      <c r="A8" s="51" t="s">
        <v>116</v>
      </c>
      <c r="B8" s="52" t="s">
        <v>3</v>
      </c>
      <c r="C8" s="52" t="s">
        <v>185</v>
      </c>
      <c r="D8" s="52" t="s">
        <v>2</v>
      </c>
      <c r="E8" s="53">
        <v>791</v>
      </c>
      <c r="F8" s="53"/>
      <c r="G8" s="53"/>
      <c r="H8" s="53">
        <v>361.22</v>
      </c>
      <c r="I8" s="54">
        <f t="shared" si="1"/>
        <v>45.66624525916561</v>
      </c>
      <c r="J8" s="4"/>
      <c r="K8" s="4"/>
    </row>
    <row r="9" spans="1:11" ht="60" hidden="1">
      <c r="A9" s="51" t="s">
        <v>7</v>
      </c>
      <c r="B9" s="52" t="s">
        <v>8</v>
      </c>
      <c r="C9" s="52" t="s">
        <v>4</v>
      </c>
      <c r="D9" s="52" t="s">
        <v>2</v>
      </c>
      <c r="E9" s="53">
        <f>E12</f>
        <v>0</v>
      </c>
      <c r="F9" s="53">
        <f>F10+F12</f>
        <v>0</v>
      </c>
      <c r="G9" s="53">
        <f>G10+G12</f>
        <v>0</v>
      </c>
      <c r="H9" s="53">
        <f>H12</f>
        <v>0</v>
      </c>
      <c r="I9" s="54" t="e">
        <f t="shared" si="1"/>
        <v>#DIV/0!</v>
      </c>
      <c r="J9" s="4"/>
      <c r="K9" s="4"/>
    </row>
    <row r="10" spans="1:11" ht="15" hidden="1" outlineLevel="1">
      <c r="A10" s="51" t="s">
        <v>9</v>
      </c>
      <c r="B10" s="52" t="s">
        <v>8</v>
      </c>
      <c r="C10" s="52" t="s">
        <v>10</v>
      </c>
      <c r="D10" s="52" t="s">
        <v>2</v>
      </c>
      <c r="E10" s="53">
        <f>E11</f>
        <v>0</v>
      </c>
      <c r="F10" s="53">
        <f>F11</f>
        <v>0</v>
      </c>
      <c r="G10" s="53">
        <f>G11</f>
        <v>0</v>
      </c>
      <c r="H10" s="53">
        <f>H11</f>
        <v>0</v>
      </c>
      <c r="I10" s="54" t="e">
        <f t="shared" si="1"/>
        <v>#DIV/0!</v>
      </c>
      <c r="J10" s="4"/>
      <c r="K10" s="4"/>
    </row>
    <row r="11" spans="1:11" ht="30" hidden="1" outlineLevel="2">
      <c r="A11" s="51" t="s">
        <v>5</v>
      </c>
      <c r="B11" s="52" t="s">
        <v>8</v>
      </c>
      <c r="C11" s="52" t="s">
        <v>10</v>
      </c>
      <c r="D11" s="52" t="s">
        <v>6</v>
      </c>
      <c r="E11" s="53"/>
      <c r="F11" s="53"/>
      <c r="G11" s="53"/>
      <c r="H11" s="53"/>
      <c r="I11" s="54" t="e">
        <f t="shared" si="1"/>
        <v>#DIV/0!</v>
      </c>
      <c r="J11" s="4"/>
      <c r="K11" s="4"/>
    </row>
    <row r="12" spans="1:11" ht="15" hidden="1" outlineLevel="1" collapsed="1">
      <c r="A12" s="51" t="s">
        <v>11</v>
      </c>
      <c r="B12" s="52" t="s">
        <v>8</v>
      </c>
      <c r="C12" s="52" t="s">
        <v>12</v>
      </c>
      <c r="D12" s="52" t="s">
        <v>2</v>
      </c>
      <c r="E12" s="53">
        <f>E13</f>
        <v>0</v>
      </c>
      <c r="F12" s="53">
        <f>F13</f>
        <v>0</v>
      </c>
      <c r="G12" s="53">
        <f>G13</f>
        <v>0</v>
      </c>
      <c r="H12" s="53">
        <f>H13</f>
        <v>0</v>
      </c>
      <c r="I12" s="54" t="e">
        <f t="shared" si="1"/>
        <v>#DIV/0!</v>
      </c>
      <c r="J12" s="4"/>
      <c r="K12" s="4"/>
    </row>
    <row r="13" spans="1:11" ht="30" hidden="1" outlineLevel="2">
      <c r="A13" s="51" t="s">
        <v>5</v>
      </c>
      <c r="B13" s="52" t="s">
        <v>8</v>
      </c>
      <c r="C13" s="52" t="s">
        <v>12</v>
      </c>
      <c r="D13" s="52" t="s">
        <v>6</v>
      </c>
      <c r="E13" s="53">
        <v>0</v>
      </c>
      <c r="F13" s="53"/>
      <c r="G13" s="53"/>
      <c r="H13" s="53">
        <v>0</v>
      </c>
      <c r="I13" s="54" t="e">
        <f t="shared" si="1"/>
        <v>#DIV/0!</v>
      </c>
      <c r="J13" s="4"/>
      <c r="K13" s="4"/>
    </row>
    <row r="14" spans="1:11" ht="83.25" customHeight="1" collapsed="1">
      <c r="A14" s="51" t="s">
        <v>13</v>
      </c>
      <c r="B14" s="52" t="s">
        <v>14</v>
      </c>
      <c r="C14" s="52" t="s">
        <v>4</v>
      </c>
      <c r="D14" s="52" t="s">
        <v>2</v>
      </c>
      <c r="E14" s="53">
        <f>E15</f>
        <v>1209</v>
      </c>
      <c r="F14" s="53">
        <f aca="true" t="shared" si="2" ref="F14:H15">F15</f>
        <v>0</v>
      </c>
      <c r="G14" s="53">
        <f t="shared" si="2"/>
        <v>0</v>
      </c>
      <c r="H14" s="53">
        <f t="shared" si="2"/>
        <v>693.704</v>
      </c>
      <c r="I14" s="54">
        <f t="shared" si="1"/>
        <v>57.37832919768403</v>
      </c>
      <c r="J14" s="4"/>
      <c r="K14" s="4"/>
    </row>
    <row r="15" spans="1:11" ht="15" outlineLevel="1">
      <c r="A15" s="51" t="s">
        <v>9</v>
      </c>
      <c r="B15" s="52" t="s">
        <v>14</v>
      </c>
      <c r="C15" s="52" t="s">
        <v>186</v>
      </c>
      <c r="D15" s="52" t="s">
        <v>2</v>
      </c>
      <c r="E15" s="53">
        <f>E16</f>
        <v>1209</v>
      </c>
      <c r="F15" s="53">
        <f t="shared" si="2"/>
        <v>0</v>
      </c>
      <c r="G15" s="53">
        <f t="shared" si="2"/>
        <v>0</v>
      </c>
      <c r="H15" s="53">
        <f t="shared" si="2"/>
        <v>693.704</v>
      </c>
      <c r="I15" s="54">
        <f t="shared" si="1"/>
        <v>57.37832919768403</v>
      </c>
      <c r="J15" s="4"/>
      <c r="K15" s="4"/>
    </row>
    <row r="16" spans="1:11" ht="30" outlineLevel="2">
      <c r="A16" s="51" t="s">
        <v>5</v>
      </c>
      <c r="B16" s="52" t="s">
        <v>14</v>
      </c>
      <c r="C16" s="52" t="s">
        <v>186</v>
      </c>
      <c r="D16" s="52" t="s">
        <v>2</v>
      </c>
      <c r="E16" s="53">
        <v>1209</v>
      </c>
      <c r="F16" s="53"/>
      <c r="G16" s="53"/>
      <c r="H16" s="53">
        <v>693.704</v>
      </c>
      <c r="I16" s="54">
        <f t="shared" si="1"/>
        <v>57.37832919768403</v>
      </c>
      <c r="J16" s="4"/>
      <c r="K16" s="4"/>
    </row>
    <row r="17" spans="1:11" ht="33.75" outlineLevel="2">
      <c r="A17" s="77" t="s">
        <v>202</v>
      </c>
      <c r="B17" s="52" t="s">
        <v>203</v>
      </c>
      <c r="C17" s="52" t="s">
        <v>204</v>
      </c>
      <c r="D17" s="52" t="s">
        <v>2</v>
      </c>
      <c r="E17" s="53">
        <v>105</v>
      </c>
      <c r="F17" s="53"/>
      <c r="G17" s="53"/>
      <c r="H17" s="53">
        <v>0</v>
      </c>
      <c r="I17" s="54">
        <f t="shared" si="1"/>
        <v>0</v>
      </c>
      <c r="J17" s="4"/>
      <c r="K17" s="4"/>
    </row>
    <row r="18" spans="1:11" ht="15" outlineLevel="2">
      <c r="A18" s="70" t="s">
        <v>157</v>
      </c>
      <c r="B18" s="48" t="s">
        <v>2</v>
      </c>
      <c r="C18" s="48" t="s">
        <v>4</v>
      </c>
      <c r="D18" s="48" t="s">
        <v>2</v>
      </c>
      <c r="E18" s="58">
        <f>E19+E21</f>
        <v>2125</v>
      </c>
      <c r="F18" s="58"/>
      <c r="G18" s="58"/>
      <c r="H18" s="58">
        <f>H19+H21</f>
        <v>1079.46</v>
      </c>
      <c r="I18" s="50">
        <f t="shared" si="1"/>
        <v>50.798117647058824</v>
      </c>
      <c r="J18" s="4"/>
      <c r="K18" s="4"/>
    </row>
    <row r="19" spans="1:11" ht="30" outlineLevel="2">
      <c r="A19" s="51" t="s">
        <v>158</v>
      </c>
      <c r="B19" s="52" t="s">
        <v>136</v>
      </c>
      <c r="C19" s="52" t="s">
        <v>187</v>
      </c>
      <c r="D19" s="52" t="s">
        <v>2</v>
      </c>
      <c r="E19" s="53">
        <f>E20</f>
        <v>2125</v>
      </c>
      <c r="F19" s="53"/>
      <c r="G19" s="53"/>
      <c r="H19" s="53">
        <f>H20</f>
        <v>1079.46</v>
      </c>
      <c r="I19" s="54">
        <f t="shared" si="1"/>
        <v>50.798117647058824</v>
      </c>
      <c r="J19" s="4"/>
      <c r="K19" s="4"/>
    </row>
    <row r="20" spans="1:11" ht="30" outlineLevel="2">
      <c r="A20" s="51" t="s">
        <v>159</v>
      </c>
      <c r="B20" s="52" t="s">
        <v>136</v>
      </c>
      <c r="C20" s="52" t="s">
        <v>187</v>
      </c>
      <c r="D20" s="52" t="s">
        <v>2</v>
      </c>
      <c r="E20" s="53">
        <v>2125</v>
      </c>
      <c r="F20" s="53"/>
      <c r="G20" s="53"/>
      <c r="H20" s="53">
        <v>1079.46</v>
      </c>
      <c r="I20" s="54">
        <f t="shared" si="1"/>
        <v>50.798117647058824</v>
      </c>
      <c r="J20" s="4"/>
      <c r="K20" s="4"/>
    </row>
    <row r="21" spans="1:11" ht="30" outlineLevel="2">
      <c r="A21" s="51" t="s">
        <v>173</v>
      </c>
      <c r="B21" s="52" t="s">
        <v>40</v>
      </c>
      <c r="C21" s="52" t="s">
        <v>4</v>
      </c>
      <c r="D21" s="52" t="s">
        <v>2</v>
      </c>
      <c r="E21" s="53">
        <f>E22</f>
        <v>0</v>
      </c>
      <c r="F21" s="53"/>
      <c r="G21" s="53"/>
      <c r="H21" s="53">
        <f>H22</f>
        <v>0</v>
      </c>
      <c r="I21" s="54" t="e">
        <f t="shared" si="1"/>
        <v>#DIV/0!</v>
      </c>
      <c r="J21" s="4"/>
      <c r="K21" s="4"/>
    </row>
    <row r="22" spans="1:11" ht="15" outlineLevel="2">
      <c r="A22" s="51" t="s">
        <v>174</v>
      </c>
      <c r="B22" s="52" t="s">
        <v>22</v>
      </c>
      <c r="C22" s="52" t="s">
        <v>163</v>
      </c>
      <c r="D22" s="52" t="s">
        <v>2</v>
      </c>
      <c r="E22" s="53">
        <v>0</v>
      </c>
      <c r="F22" s="53"/>
      <c r="G22" s="53"/>
      <c r="H22" s="53">
        <v>0</v>
      </c>
      <c r="I22" s="54" t="e">
        <f t="shared" si="1"/>
        <v>#DIV/0!</v>
      </c>
      <c r="J22" s="4"/>
      <c r="K22" s="4"/>
    </row>
    <row r="23" spans="1:11" s="1" customFormat="1" ht="17.25" customHeight="1">
      <c r="A23" s="46" t="s">
        <v>35</v>
      </c>
      <c r="B23" s="47" t="s">
        <v>36</v>
      </c>
      <c r="C23" s="48" t="s">
        <v>4</v>
      </c>
      <c r="D23" s="48" t="s">
        <v>2</v>
      </c>
      <c r="E23" s="49">
        <f>E24</f>
        <v>197.56</v>
      </c>
      <c r="F23" s="49">
        <f aca="true" t="shared" si="3" ref="F23:H25">F24</f>
        <v>0</v>
      </c>
      <c r="G23" s="49">
        <f t="shared" si="3"/>
        <v>0</v>
      </c>
      <c r="H23" s="49">
        <f t="shared" si="3"/>
        <v>89.231</v>
      </c>
      <c r="I23" s="50">
        <f t="shared" si="1"/>
        <v>45.16653168657623</v>
      </c>
      <c r="J23" s="4"/>
      <c r="K23" s="4"/>
    </row>
    <row r="24" spans="1:11" ht="24" customHeight="1">
      <c r="A24" s="51" t="s">
        <v>15</v>
      </c>
      <c r="B24" s="55" t="s">
        <v>16</v>
      </c>
      <c r="C24" s="55" t="s">
        <v>4</v>
      </c>
      <c r="D24" s="55" t="s">
        <v>2</v>
      </c>
      <c r="E24" s="53">
        <f>E25</f>
        <v>197.56</v>
      </c>
      <c r="F24" s="53">
        <f t="shared" si="3"/>
        <v>0</v>
      </c>
      <c r="G24" s="53">
        <f t="shared" si="3"/>
        <v>0</v>
      </c>
      <c r="H24" s="53">
        <f t="shared" si="3"/>
        <v>89.231</v>
      </c>
      <c r="I24" s="54">
        <f t="shared" si="1"/>
        <v>45.16653168657623</v>
      </c>
      <c r="J24" s="4"/>
      <c r="K24" s="4"/>
    </row>
    <row r="25" spans="1:11" ht="43.5" customHeight="1" outlineLevel="1">
      <c r="A25" s="51" t="s">
        <v>17</v>
      </c>
      <c r="B25" s="55" t="s">
        <v>16</v>
      </c>
      <c r="C25" s="55" t="s">
        <v>188</v>
      </c>
      <c r="D25" s="55" t="s">
        <v>2</v>
      </c>
      <c r="E25" s="53">
        <f>E26</f>
        <v>197.56</v>
      </c>
      <c r="F25" s="53">
        <f t="shared" si="3"/>
        <v>0</v>
      </c>
      <c r="G25" s="53">
        <f t="shared" si="3"/>
        <v>0</v>
      </c>
      <c r="H25" s="53">
        <f t="shared" si="3"/>
        <v>89.231</v>
      </c>
      <c r="I25" s="54">
        <f t="shared" si="1"/>
        <v>45.16653168657623</v>
      </c>
      <c r="J25" s="4"/>
      <c r="K25" s="4"/>
    </row>
    <row r="26" spans="1:11" ht="30" outlineLevel="2">
      <c r="A26" s="51" t="s">
        <v>5</v>
      </c>
      <c r="B26" s="55" t="s">
        <v>16</v>
      </c>
      <c r="C26" s="55" t="s">
        <v>188</v>
      </c>
      <c r="D26" s="55" t="s">
        <v>2</v>
      </c>
      <c r="E26" s="53">
        <v>197.56</v>
      </c>
      <c r="F26" s="53"/>
      <c r="G26" s="53"/>
      <c r="H26" s="53">
        <v>89.231</v>
      </c>
      <c r="I26" s="54">
        <f t="shared" si="1"/>
        <v>45.16653168657623</v>
      </c>
      <c r="J26" s="4"/>
      <c r="K26" s="4"/>
    </row>
    <row r="27" spans="1:11" s="73" customFormat="1" ht="28.5" outlineLevel="2">
      <c r="A27" s="70" t="s">
        <v>146</v>
      </c>
      <c r="B27" s="71" t="s">
        <v>144</v>
      </c>
      <c r="C27" s="71" t="s">
        <v>140</v>
      </c>
      <c r="D27" s="71" t="s">
        <v>2</v>
      </c>
      <c r="E27" s="58">
        <f>E28</f>
        <v>80</v>
      </c>
      <c r="F27" s="58"/>
      <c r="G27" s="58"/>
      <c r="H27" s="58">
        <f>H28</f>
        <v>5.8</v>
      </c>
      <c r="I27" s="50">
        <f t="shared" si="1"/>
        <v>7.249999999999999</v>
      </c>
      <c r="J27" s="72"/>
      <c r="K27" s="72"/>
    </row>
    <row r="28" spans="1:11" ht="45" outlineLevel="2">
      <c r="A28" s="51" t="s">
        <v>147</v>
      </c>
      <c r="B28" s="55" t="s">
        <v>137</v>
      </c>
      <c r="C28" s="55" t="s">
        <v>4</v>
      </c>
      <c r="D28" s="55" t="s">
        <v>2</v>
      </c>
      <c r="E28" s="53">
        <f>E29</f>
        <v>80</v>
      </c>
      <c r="F28" s="53"/>
      <c r="G28" s="53"/>
      <c r="H28" s="53">
        <f>H29</f>
        <v>5.8</v>
      </c>
      <c r="I28" s="54">
        <f t="shared" si="1"/>
        <v>7.249999999999999</v>
      </c>
      <c r="J28" s="4"/>
      <c r="K28" s="4"/>
    </row>
    <row r="29" spans="1:11" ht="45" outlineLevel="2">
      <c r="A29" s="51" t="s">
        <v>148</v>
      </c>
      <c r="B29" s="55" t="s">
        <v>137</v>
      </c>
      <c r="C29" s="55" t="s">
        <v>189</v>
      </c>
      <c r="D29" s="55" t="s">
        <v>2</v>
      </c>
      <c r="E29" s="53">
        <f>E30</f>
        <v>80</v>
      </c>
      <c r="F29" s="53"/>
      <c r="G29" s="53"/>
      <c r="H29" s="53">
        <f>H30</f>
        <v>5.8</v>
      </c>
      <c r="I29" s="54">
        <f t="shared" si="1"/>
        <v>7.249999999999999</v>
      </c>
      <c r="J29" s="4"/>
      <c r="K29" s="4"/>
    </row>
    <row r="30" spans="1:11" ht="30" outlineLevel="2">
      <c r="A30" s="51" t="s">
        <v>5</v>
      </c>
      <c r="B30" s="55" t="s">
        <v>137</v>
      </c>
      <c r="C30" s="55" t="s">
        <v>189</v>
      </c>
      <c r="D30" s="55" t="s">
        <v>2</v>
      </c>
      <c r="E30" s="53">
        <v>80</v>
      </c>
      <c r="F30" s="53"/>
      <c r="G30" s="53"/>
      <c r="H30" s="53">
        <v>5.8</v>
      </c>
      <c r="I30" s="54">
        <f t="shared" si="1"/>
        <v>7.249999999999999</v>
      </c>
      <c r="J30" s="4"/>
      <c r="K30" s="4"/>
    </row>
    <row r="31" spans="1:11" s="73" customFormat="1" ht="14.25" outlineLevel="2">
      <c r="A31" s="70" t="s">
        <v>149</v>
      </c>
      <c r="B31" s="71" t="s">
        <v>145</v>
      </c>
      <c r="C31" s="71" t="s">
        <v>4</v>
      </c>
      <c r="D31" s="71" t="s">
        <v>2</v>
      </c>
      <c r="E31" s="58">
        <f>E32+E36</f>
        <v>3940.7299999999996</v>
      </c>
      <c r="F31" s="58"/>
      <c r="G31" s="58"/>
      <c r="H31" s="58">
        <f>H32+H36</f>
        <v>360.743</v>
      </c>
      <c r="I31" s="50">
        <f t="shared" si="1"/>
        <v>9.1542176195781</v>
      </c>
      <c r="J31" s="72"/>
      <c r="K31" s="72"/>
    </row>
    <row r="32" spans="1:11" s="73" customFormat="1" ht="15" outlineLevel="2">
      <c r="A32" s="51" t="s">
        <v>150</v>
      </c>
      <c r="B32" s="55" t="s">
        <v>138</v>
      </c>
      <c r="C32" s="55" t="s">
        <v>4</v>
      </c>
      <c r="D32" s="55" t="s">
        <v>2</v>
      </c>
      <c r="E32" s="53">
        <f>E33+E34+E35</f>
        <v>1252</v>
      </c>
      <c r="F32" s="53"/>
      <c r="G32" s="53"/>
      <c r="H32" s="53">
        <f>H33+H34+H35</f>
        <v>299.293</v>
      </c>
      <c r="I32" s="54">
        <f t="shared" si="1"/>
        <v>23.905191693290735</v>
      </c>
      <c r="J32" s="72"/>
      <c r="K32" s="72"/>
    </row>
    <row r="33" spans="1:11" ht="15" outlineLevel="2">
      <c r="A33" s="51" t="s">
        <v>151</v>
      </c>
      <c r="B33" s="55" t="s">
        <v>138</v>
      </c>
      <c r="C33" s="55" t="s">
        <v>190</v>
      </c>
      <c r="D33" s="55" t="s">
        <v>2</v>
      </c>
      <c r="E33" s="53">
        <v>1252</v>
      </c>
      <c r="F33" s="53"/>
      <c r="G33" s="53"/>
      <c r="H33" s="53">
        <v>299.293</v>
      </c>
      <c r="I33" s="54">
        <f t="shared" si="1"/>
        <v>23.905191693290735</v>
      </c>
      <c r="J33" s="4"/>
      <c r="K33" s="4"/>
    </row>
    <row r="34" spans="1:11" ht="30" hidden="1" outlineLevel="2">
      <c r="A34" s="51" t="s">
        <v>5</v>
      </c>
      <c r="B34" s="55" t="s">
        <v>138</v>
      </c>
      <c r="C34" s="55"/>
      <c r="D34" s="55" t="s">
        <v>2</v>
      </c>
      <c r="E34" s="53">
        <v>0</v>
      </c>
      <c r="F34" s="53"/>
      <c r="G34" s="53"/>
      <c r="H34" s="53">
        <v>0</v>
      </c>
      <c r="I34" s="54" t="e">
        <f t="shared" si="1"/>
        <v>#DIV/0!</v>
      </c>
      <c r="J34" s="4"/>
      <c r="K34" s="4"/>
    </row>
    <row r="35" spans="1:11" ht="27" customHeight="1" hidden="1" outlineLevel="2">
      <c r="A35" s="51" t="s">
        <v>5</v>
      </c>
      <c r="B35" s="55" t="s">
        <v>138</v>
      </c>
      <c r="C35" s="55" t="s">
        <v>143</v>
      </c>
      <c r="D35" s="55" t="s">
        <v>6</v>
      </c>
      <c r="E35" s="53">
        <v>0</v>
      </c>
      <c r="F35" s="53"/>
      <c r="G35" s="53"/>
      <c r="H35" s="53">
        <v>0</v>
      </c>
      <c r="I35" s="54" t="e">
        <f t="shared" si="1"/>
        <v>#DIV/0!</v>
      </c>
      <c r="J35" s="4"/>
      <c r="K35" s="4"/>
    </row>
    <row r="36" spans="1:11" ht="30" outlineLevel="2">
      <c r="A36" s="51" t="s">
        <v>152</v>
      </c>
      <c r="B36" s="55" t="s">
        <v>139</v>
      </c>
      <c r="C36" s="55" t="s">
        <v>140</v>
      </c>
      <c r="D36" s="55" t="s">
        <v>2</v>
      </c>
      <c r="E36" s="53">
        <f>E37+E40+E41+E42</f>
        <v>2688.7299999999996</v>
      </c>
      <c r="F36" s="53"/>
      <c r="G36" s="53"/>
      <c r="H36" s="53">
        <f>H37+H40+H41+H42</f>
        <v>61.45</v>
      </c>
      <c r="I36" s="50">
        <f t="shared" si="1"/>
        <v>2.285465628754096</v>
      </c>
      <c r="J36" s="4"/>
      <c r="K36" s="4"/>
    </row>
    <row r="37" spans="1:11" ht="30" outlineLevel="2">
      <c r="A37" s="51" t="s">
        <v>210</v>
      </c>
      <c r="B37" s="55" t="s">
        <v>139</v>
      </c>
      <c r="C37" s="55" t="s">
        <v>209</v>
      </c>
      <c r="D37" s="55" t="s">
        <v>2</v>
      </c>
      <c r="E37" s="53">
        <v>450</v>
      </c>
      <c r="F37" s="53"/>
      <c r="G37" s="53"/>
      <c r="H37" s="53">
        <v>0</v>
      </c>
      <c r="I37" s="54">
        <f t="shared" si="1"/>
        <v>0</v>
      </c>
      <c r="J37" s="4"/>
      <c r="K37" s="4"/>
    </row>
    <row r="38" spans="1:11" ht="30" hidden="1" outlineLevel="2">
      <c r="A38" s="51" t="s">
        <v>153</v>
      </c>
      <c r="B38" s="55" t="s">
        <v>139</v>
      </c>
      <c r="C38" s="55" t="s">
        <v>141</v>
      </c>
      <c r="D38" s="55" t="s">
        <v>6</v>
      </c>
      <c r="E38" s="53">
        <v>0</v>
      </c>
      <c r="F38" s="53"/>
      <c r="G38" s="53"/>
      <c r="H38" s="53">
        <v>0</v>
      </c>
      <c r="I38" s="54" t="e">
        <f>H38/E38*100</f>
        <v>#DIV/0!</v>
      </c>
      <c r="J38" s="4"/>
      <c r="K38" s="4"/>
    </row>
    <row r="39" spans="1:11" ht="30" hidden="1" outlineLevel="2">
      <c r="A39" s="51" t="s">
        <v>153</v>
      </c>
      <c r="B39" s="55" t="s">
        <v>139</v>
      </c>
      <c r="C39" s="55" t="s">
        <v>160</v>
      </c>
      <c r="D39" s="55" t="s">
        <v>6</v>
      </c>
      <c r="E39" s="53">
        <v>0</v>
      </c>
      <c r="F39" s="53"/>
      <c r="G39" s="53"/>
      <c r="H39" s="53">
        <v>0</v>
      </c>
      <c r="I39" s="54" t="e">
        <f t="shared" si="1"/>
        <v>#DIV/0!</v>
      </c>
      <c r="J39" s="4"/>
      <c r="K39" s="4"/>
    </row>
    <row r="40" spans="1:11" ht="15" outlineLevel="2">
      <c r="A40" s="51" t="s">
        <v>211</v>
      </c>
      <c r="B40" s="55" t="s">
        <v>139</v>
      </c>
      <c r="C40" s="55" t="s">
        <v>212</v>
      </c>
      <c r="D40" s="55" t="s">
        <v>2</v>
      </c>
      <c r="E40" s="53">
        <v>105.03</v>
      </c>
      <c r="F40" s="53"/>
      <c r="G40" s="53"/>
      <c r="H40" s="53">
        <v>58.38</v>
      </c>
      <c r="I40" s="54">
        <f t="shared" si="1"/>
        <v>55.58411882319337</v>
      </c>
      <c r="J40" s="4"/>
      <c r="K40" s="4"/>
    </row>
    <row r="41" spans="1:11" ht="45" outlineLevel="2">
      <c r="A41" s="51" t="s">
        <v>213</v>
      </c>
      <c r="B41" s="55" t="s">
        <v>139</v>
      </c>
      <c r="C41" s="55" t="s">
        <v>214</v>
      </c>
      <c r="D41" s="55" t="s">
        <v>2</v>
      </c>
      <c r="E41" s="53">
        <v>2083.7</v>
      </c>
      <c r="F41" s="53"/>
      <c r="G41" s="53"/>
      <c r="H41" s="53">
        <v>0</v>
      </c>
      <c r="I41" s="54">
        <f t="shared" si="1"/>
        <v>0</v>
      </c>
      <c r="J41" s="4"/>
      <c r="K41" s="4"/>
    </row>
    <row r="42" spans="1:11" ht="15" outlineLevel="2">
      <c r="A42" s="51"/>
      <c r="B42" s="55" t="s">
        <v>139</v>
      </c>
      <c r="C42" s="55" t="s">
        <v>215</v>
      </c>
      <c r="D42" s="55" t="s">
        <v>2</v>
      </c>
      <c r="E42" s="53">
        <v>50</v>
      </c>
      <c r="F42" s="53"/>
      <c r="G42" s="53"/>
      <c r="H42" s="53">
        <v>3.07</v>
      </c>
      <c r="I42" s="54">
        <f t="shared" si="1"/>
        <v>6.14</v>
      </c>
      <c r="J42" s="4"/>
      <c r="K42" s="4"/>
    </row>
    <row r="43" spans="1:11" s="1" customFormat="1" ht="17.25" customHeight="1">
      <c r="A43" s="46" t="s">
        <v>37</v>
      </c>
      <c r="B43" s="47" t="s">
        <v>38</v>
      </c>
      <c r="C43" s="48" t="s">
        <v>4</v>
      </c>
      <c r="D43" s="48" t="s">
        <v>2</v>
      </c>
      <c r="E43" s="49">
        <f>E44+E45+E49</f>
        <v>1551.5</v>
      </c>
      <c r="F43" s="49" t="e">
        <f>#REF!</f>
        <v>#REF!</v>
      </c>
      <c r="G43" s="49" t="e">
        <f>#REF!</f>
        <v>#REF!</v>
      </c>
      <c r="H43" s="49">
        <f>H44+H45+H49</f>
        <v>266.98</v>
      </c>
      <c r="I43" s="50">
        <f t="shared" si="1"/>
        <v>17.207863358040605</v>
      </c>
      <c r="J43" s="4"/>
      <c r="K43" s="4"/>
    </row>
    <row r="44" spans="1:11" s="1" customFormat="1" ht="17.25" customHeight="1">
      <c r="A44" s="74" t="s">
        <v>191</v>
      </c>
      <c r="B44" s="68" t="s">
        <v>192</v>
      </c>
      <c r="C44" s="52" t="s">
        <v>193</v>
      </c>
      <c r="D44" s="52" t="s">
        <v>2</v>
      </c>
      <c r="E44" s="69">
        <v>10</v>
      </c>
      <c r="F44" s="69"/>
      <c r="G44" s="69"/>
      <c r="H44" s="69">
        <v>2.04</v>
      </c>
      <c r="I44" s="54">
        <f t="shared" si="1"/>
        <v>20.400000000000002</v>
      </c>
      <c r="J44" s="4"/>
      <c r="K44" s="4"/>
    </row>
    <row r="45" spans="1:11" s="1" customFormat="1" ht="17.25" customHeight="1">
      <c r="A45" s="74" t="s">
        <v>154</v>
      </c>
      <c r="B45" s="68" t="s">
        <v>142</v>
      </c>
      <c r="C45" s="52" t="s">
        <v>4</v>
      </c>
      <c r="D45" s="52" t="s">
        <v>2</v>
      </c>
      <c r="E45" s="69">
        <f>E46+E48</f>
        <v>442</v>
      </c>
      <c r="F45" s="69"/>
      <c r="G45" s="69"/>
      <c r="H45" s="69">
        <f>H46</f>
        <v>73.2</v>
      </c>
      <c r="I45" s="54">
        <f t="shared" si="1"/>
        <v>16.561085972850677</v>
      </c>
      <c r="J45" s="4"/>
      <c r="K45" s="4"/>
    </row>
    <row r="46" spans="1:11" s="1" customFormat="1" ht="17.25" customHeight="1">
      <c r="A46" s="51" t="s">
        <v>5</v>
      </c>
      <c r="B46" s="68" t="s">
        <v>142</v>
      </c>
      <c r="C46" s="52" t="s">
        <v>194</v>
      </c>
      <c r="D46" s="52" t="s">
        <v>2</v>
      </c>
      <c r="E46" s="69">
        <v>162</v>
      </c>
      <c r="F46" s="69"/>
      <c r="G46" s="69"/>
      <c r="H46" s="69">
        <v>73.2</v>
      </c>
      <c r="I46" s="54">
        <f>H46/E46*100</f>
        <v>45.18518518518519</v>
      </c>
      <c r="J46" s="4"/>
      <c r="K46" s="4"/>
    </row>
    <row r="47" spans="1:11" s="1" customFormat="1" ht="30" customHeight="1">
      <c r="A47" s="46" t="s">
        <v>155</v>
      </c>
      <c r="B47" s="68" t="s">
        <v>142</v>
      </c>
      <c r="C47" s="52" t="s">
        <v>4</v>
      </c>
      <c r="D47" s="52" t="s">
        <v>2</v>
      </c>
      <c r="E47" s="69">
        <f>E48</f>
        <v>280</v>
      </c>
      <c r="F47" s="69"/>
      <c r="G47" s="69"/>
      <c r="H47" s="69">
        <f>H48</f>
        <v>0</v>
      </c>
      <c r="I47" s="54">
        <f>H47/E47*100</f>
        <v>0</v>
      </c>
      <c r="J47" s="4"/>
      <c r="K47" s="4"/>
    </row>
    <row r="48" spans="1:11" s="1" customFormat="1" ht="17.25" customHeight="1">
      <c r="A48" s="51" t="s">
        <v>5</v>
      </c>
      <c r="B48" s="68" t="s">
        <v>142</v>
      </c>
      <c r="C48" s="52" t="s">
        <v>195</v>
      </c>
      <c r="D48" s="52" t="s">
        <v>2</v>
      </c>
      <c r="E48" s="69">
        <v>280</v>
      </c>
      <c r="F48" s="69"/>
      <c r="G48" s="69"/>
      <c r="H48" s="69">
        <v>0</v>
      </c>
      <c r="I48" s="54">
        <f>H48/E48*100</f>
        <v>0</v>
      </c>
      <c r="J48" s="4"/>
      <c r="K48" s="4"/>
    </row>
    <row r="49" spans="1:11" s="1" customFormat="1" ht="17.25" customHeight="1">
      <c r="A49" s="51" t="s">
        <v>18</v>
      </c>
      <c r="B49" s="55" t="s">
        <v>19</v>
      </c>
      <c r="C49" s="55" t="s">
        <v>4</v>
      </c>
      <c r="D49" s="55" t="s">
        <v>2</v>
      </c>
      <c r="E49" s="53">
        <f>E54+E52+E50</f>
        <v>1099.5</v>
      </c>
      <c r="F49" s="53" t="e">
        <f>F51+#REF!</f>
        <v>#REF!</v>
      </c>
      <c r="G49" s="53" t="e">
        <f>G51+#REF!</f>
        <v>#REF!</v>
      </c>
      <c r="H49" s="53">
        <f>H54+H52+H50</f>
        <v>191.74</v>
      </c>
      <c r="I49" s="54">
        <f>H49/E49*100</f>
        <v>17.438835834470215</v>
      </c>
      <c r="J49" s="4"/>
      <c r="K49" s="4"/>
    </row>
    <row r="50" spans="1:11" ht="15" outlineLevel="1">
      <c r="A50" s="56" t="s">
        <v>166</v>
      </c>
      <c r="B50" s="52" t="s">
        <v>19</v>
      </c>
      <c r="C50" s="52" t="s">
        <v>4</v>
      </c>
      <c r="D50" s="52" t="s">
        <v>2</v>
      </c>
      <c r="E50" s="53">
        <f>E51</f>
        <v>500</v>
      </c>
      <c r="F50" s="53">
        <f>F51</f>
        <v>0</v>
      </c>
      <c r="G50" s="53">
        <f>G51</f>
        <v>0</v>
      </c>
      <c r="H50" s="53">
        <f>H51</f>
        <v>0</v>
      </c>
      <c r="I50" s="54">
        <f t="shared" si="1"/>
        <v>0</v>
      </c>
      <c r="J50" s="4"/>
      <c r="K50" s="4"/>
    </row>
    <row r="51" spans="1:11" ht="30" outlineLevel="2">
      <c r="A51" s="51" t="s">
        <v>5</v>
      </c>
      <c r="B51" s="52" t="s">
        <v>19</v>
      </c>
      <c r="C51" s="52" t="s">
        <v>196</v>
      </c>
      <c r="D51" s="52" t="s">
        <v>2</v>
      </c>
      <c r="E51" s="53">
        <v>500</v>
      </c>
      <c r="F51" s="53"/>
      <c r="G51" s="53"/>
      <c r="H51" s="53">
        <v>0</v>
      </c>
      <c r="I51" s="54">
        <f t="shared" si="1"/>
        <v>0</v>
      </c>
      <c r="J51" s="4"/>
      <c r="K51" s="4"/>
    </row>
    <row r="52" spans="1:11" ht="15" hidden="1" outlineLevel="2">
      <c r="A52" s="51" t="s">
        <v>162</v>
      </c>
      <c r="B52" s="52" t="s">
        <v>19</v>
      </c>
      <c r="C52" s="52" t="s">
        <v>161</v>
      </c>
      <c r="D52" s="52" t="s">
        <v>2</v>
      </c>
      <c r="E52" s="53">
        <f>E53</f>
        <v>0</v>
      </c>
      <c r="F52" s="53"/>
      <c r="G52" s="53"/>
      <c r="H52" s="53">
        <f>H53</f>
        <v>0</v>
      </c>
      <c r="I52" s="54" t="e">
        <f t="shared" si="1"/>
        <v>#DIV/0!</v>
      </c>
      <c r="J52" s="4"/>
      <c r="K52" s="4"/>
    </row>
    <row r="53" spans="1:11" ht="28.5" customHeight="1" hidden="1" outlineLevel="2">
      <c r="A53" s="56" t="s">
        <v>5</v>
      </c>
      <c r="B53" s="52" t="s">
        <v>19</v>
      </c>
      <c r="C53" s="52" t="s">
        <v>161</v>
      </c>
      <c r="D53" s="52" t="s">
        <v>6</v>
      </c>
      <c r="E53" s="53">
        <v>0</v>
      </c>
      <c r="F53" s="53"/>
      <c r="G53" s="53"/>
      <c r="H53" s="53">
        <v>0</v>
      </c>
      <c r="I53" s="54" t="e">
        <f t="shared" si="1"/>
        <v>#DIV/0!</v>
      </c>
      <c r="J53" s="4"/>
      <c r="K53" s="4"/>
    </row>
    <row r="54" spans="1:11" ht="17.25" customHeight="1" outlineLevel="1" collapsed="1">
      <c r="A54" s="56" t="s">
        <v>20</v>
      </c>
      <c r="B54" s="55" t="s">
        <v>19</v>
      </c>
      <c r="C54" s="55" t="s">
        <v>4</v>
      </c>
      <c r="D54" s="55" t="s">
        <v>2</v>
      </c>
      <c r="E54" s="53">
        <f>E55</f>
        <v>599.5</v>
      </c>
      <c r="F54" s="53">
        <f>F55</f>
        <v>0</v>
      </c>
      <c r="G54" s="53">
        <f>G55</f>
        <v>0</v>
      </c>
      <c r="H54" s="53">
        <f>H55</f>
        <v>191.74</v>
      </c>
      <c r="I54" s="54">
        <f t="shared" si="1"/>
        <v>31.983319432860718</v>
      </c>
      <c r="J54" s="4"/>
      <c r="K54" s="4"/>
    </row>
    <row r="55" spans="1:11" ht="27.75" customHeight="1" outlineLevel="2">
      <c r="A55" s="56" t="s">
        <v>5</v>
      </c>
      <c r="B55" s="55" t="s">
        <v>19</v>
      </c>
      <c r="C55" s="55" t="s">
        <v>197</v>
      </c>
      <c r="D55" s="55" t="s">
        <v>2</v>
      </c>
      <c r="E55" s="53">
        <v>599.5</v>
      </c>
      <c r="F55" s="53"/>
      <c r="G55" s="53"/>
      <c r="H55" s="53">
        <v>191.74</v>
      </c>
      <c r="I55" s="54">
        <f t="shared" si="1"/>
        <v>31.983319432860718</v>
      </c>
      <c r="J55" s="4"/>
      <c r="K55" s="4"/>
    </row>
    <row r="56" spans="1:11" s="1" customFormat="1" ht="29.25" customHeight="1">
      <c r="A56" s="46" t="s">
        <v>39</v>
      </c>
      <c r="B56" s="47" t="s">
        <v>40</v>
      </c>
      <c r="C56" s="48" t="s">
        <v>4</v>
      </c>
      <c r="D56" s="48" t="s">
        <v>2</v>
      </c>
      <c r="E56" s="49">
        <f>E57+E61</f>
        <v>3658</v>
      </c>
      <c r="F56" s="49" t="e">
        <f>F57</f>
        <v>#REF!</v>
      </c>
      <c r="G56" s="49" t="e">
        <f>G57</f>
        <v>#REF!</v>
      </c>
      <c r="H56" s="49">
        <f>H57+H61</f>
        <v>1862.52</v>
      </c>
      <c r="I56" s="50">
        <f t="shared" si="1"/>
        <v>50.91634773100054</v>
      </c>
      <c r="J56" s="4"/>
      <c r="K56" s="4"/>
    </row>
    <row r="57" spans="1:11" ht="15">
      <c r="A57" s="51" t="s">
        <v>21</v>
      </c>
      <c r="B57" s="52" t="s">
        <v>22</v>
      </c>
      <c r="C57" s="52" t="s">
        <v>4</v>
      </c>
      <c r="D57" s="52" t="s">
        <v>2</v>
      </c>
      <c r="E57" s="53">
        <f>E58+E59+E60</f>
        <v>3343.2</v>
      </c>
      <c r="F57" s="53" t="e">
        <f>F58+#REF!</f>
        <v>#REF!</v>
      </c>
      <c r="G57" s="53" t="e">
        <f>G58+#REF!</f>
        <v>#REF!</v>
      </c>
      <c r="H57" s="53">
        <f>H58+H59+H60</f>
        <v>1711.2</v>
      </c>
      <c r="I57" s="54">
        <f t="shared" si="1"/>
        <v>51.184493898061746</v>
      </c>
      <c r="J57" s="4"/>
      <c r="K57" s="4"/>
    </row>
    <row r="58" spans="1:11" ht="30" outlineLevel="1">
      <c r="A58" s="74" t="s">
        <v>200</v>
      </c>
      <c r="B58" s="52" t="s">
        <v>22</v>
      </c>
      <c r="C58" s="52" t="s">
        <v>201</v>
      </c>
      <c r="D58" s="52" t="s">
        <v>2</v>
      </c>
      <c r="E58" s="53">
        <v>836.2</v>
      </c>
      <c r="F58" s="53">
        <f>F59</f>
        <v>0</v>
      </c>
      <c r="G58" s="53">
        <f>G59</f>
        <v>0</v>
      </c>
      <c r="H58" s="53">
        <v>151.71</v>
      </c>
      <c r="I58" s="54">
        <f t="shared" si="1"/>
        <v>18.14278880650562</v>
      </c>
      <c r="J58" s="4"/>
      <c r="K58" s="4"/>
    </row>
    <row r="59" spans="1:11" ht="27.75" customHeight="1" outlineLevel="2">
      <c r="A59" s="51" t="s">
        <v>24</v>
      </c>
      <c r="B59" s="52" t="s">
        <v>22</v>
      </c>
      <c r="C59" s="52" t="s">
        <v>198</v>
      </c>
      <c r="D59" s="52" t="s">
        <v>2</v>
      </c>
      <c r="E59" s="53">
        <v>1439.41</v>
      </c>
      <c r="F59" s="53"/>
      <c r="G59" s="53"/>
      <c r="H59" s="53">
        <v>1439.41</v>
      </c>
      <c r="I59" s="54">
        <f t="shared" si="1"/>
        <v>100</v>
      </c>
      <c r="J59" s="4"/>
      <c r="K59" s="4"/>
    </row>
    <row r="60" spans="1:11" ht="27.75" customHeight="1" outlineLevel="2">
      <c r="A60" s="51" t="s">
        <v>24</v>
      </c>
      <c r="B60" s="52" t="s">
        <v>22</v>
      </c>
      <c r="C60" s="52" t="s">
        <v>207</v>
      </c>
      <c r="D60" s="52" t="s">
        <v>2</v>
      </c>
      <c r="E60" s="53">
        <v>1067.59</v>
      </c>
      <c r="F60" s="53"/>
      <c r="G60" s="53"/>
      <c r="H60" s="53">
        <v>120.08</v>
      </c>
      <c r="I60" s="54">
        <f t="shared" si="1"/>
        <v>11.2477636545865</v>
      </c>
      <c r="J60" s="4"/>
      <c r="K60" s="4"/>
    </row>
    <row r="61" spans="1:11" ht="17.25" customHeight="1" outlineLevel="2">
      <c r="A61" s="46" t="s">
        <v>156</v>
      </c>
      <c r="B61" s="68" t="s">
        <v>22</v>
      </c>
      <c r="C61" s="52" t="s">
        <v>4</v>
      </c>
      <c r="D61" s="52" t="s">
        <v>2</v>
      </c>
      <c r="E61" s="69">
        <f>E64+E62+E63</f>
        <v>314.79999999999995</v>
      </c>
      <c r="F61" s="69">
        <f>F64</f>
        <v>0</v>
      </c>
      <c r="G61" s="69">
        <f>G64</f>
        <v>0</v>
      </c>
      <c r="H61" s="69">
        <f>H64+H62+H63</f>
        <v>151.32</v>
      </c>
      <c r="I61" s="54">
        <f t="shared" si="1"/>
        <v>48.06861499364676</v>
      </c>
      <c r="J61" s="4"/>
      <c r="K61" s="4"/>
    </row>
    <row r="62" spans="1:11" ht="17.25" customHeight="1" outlineLevel="2">
      <c r="A62" s="74" t="s">
        <v>200</v>
      </c>
      <c r="B62" s="68" t="s">
        <v>22</v>
      </c>
      <c r="C62" s="52" t="s">
        <v>201</v>
      </c>
      <c r="D62" s="52" t="s">
        <v>2</v>
      </c>
      <c r="E62" s="69">
        <v>67.8</v>
      </c>
      <c r="F62" s="69"/>
      <c r="G62" s="69"/>
      <c r="H62" s="69">
        <v>21.27</v>
      </c>
      <c r="I62" s="54">
        <f t="shared" si="1"/>
        <v>31.371681415929203</v>
      </c>
      <c r="J62" s="4"/>
      <c r="K62" s="4"/>
    </row>
    <row r="63" spans="1:11" ht="17.25" customHeight="1" outlineLevel="2">
      <c r="A63" s="51" t="s">
        <v>23</v>
      </c>
      <c r="B63" s="52" t="s">
        <v>22</v>
      </c>
      <c r="C63" s="52" t="s">
        <v>208</v>
      </c>
      <c r="D63" s="52" t="s">
        <v>2</v>
      </c>
      <c r="E63" s="69">
        <v>146.28</v>
      </c>
      <c r="F63" s="69"/>
      <c r="G63" s="69"/>
      <c r="H63" s="69">
        <v>29.33</v>
      </c>
      <c r="I63" s="54">
        <f t="shared" si="1"/>
        <v>20.050587913590373</v>
      </c>
      <c r="J63" s="4"/>
      <c r="K63" s="4"/>
    </row>
    <row r="64" spans="1:11" ht="27.75" customHeight="1" outlineLevel="2">
      <c r="A64" s="51" t="s">
        <v>23</v>
      </c>
      <c r="B64" s="52" t="s">
        <v>22</v>
      </c>
      <c r="C64" s="52" t="s">
        <v>199</v>
      </c>
      <c r="D64" s="52" t="s">
        <v>2</v>
      </c>
      <c r="E64" s="53">
        <v>100.72</v>
      </c>
      <c r="F64" s="53">
        <f>F65</f>
        <v>0</v>
      </c>
      <c r="G64" s="53">
        <f>G65</f>
        <v>0</v>
      </c>
      <c r="H64" s="53">
        <v>100.72</v>
      </c>
      <c r="I64" s="54">
        <f t="shared" si="1"/>
        <v>100</v>
      </c>
      <c r="J64" s="4"/>
      <c r="K64" s="4"/>
    </row>
    <row r="65" spans="1:11" ht="30.75" customHeight="1" hidden="1" outlineLevel="2">
      <c r="A65" s="51"/>
      <c r="B65" s="52" t="s">
        <v>119</v>
      </c>
      <c r="C65" s="52" t="s">
        <v>120</v>
      </c>
      <c r="D65" s="52" t="s">
        <v>2</v>
      </c>
      <c r="E65" s="53">
        <f>E66</f>
        <v>0</v>
      </c>
      <c r="F65" s="53">
        <f>F70</f>
        <v>0</v>
      </c>
      <c r="G65" s="53">
        <f>G70</f>
        <v>0</v>
      </c>
      <c r="H65" s="53">
        <f>H66</f>
        <v>0</v>
      </c>
      <c r="I65" s="54" t="e">
        <f t="shared" si="1"/>
        <v>#DIV/0!</v>
      </c>
      <c r="J65" s="4"/>
      <c r="K65" s="4"/>
    </row>
    <row r="66" spans="1:11" ht="30.75" customHeight="1" hidden="1" outlineLevel="2">
      <c r="A66" s="51"/>
      <c r="B66" s="52" t="s">
        <v>119</v>
      </c>
      <c r="C66" s="52" t="s">
        <v>120</v>
      </c>
      <c r="D66" s="52" t="s">
        <v>121</v>
      </c>
      <c r="E66" s="53">
        <v>0</v>
      </c>
      <c r="F66" s="53"/>
      <c r="G66" s="53"/>
      <c r="H66" s="53">
        <v>0</v>
      </c>
      <c r="I66" s="54" t="e">
        <f>H66/E66*100</f>
        <v>#DIV/0!</v>
      </c>
      <c r="J66" s="4"/>
      <c r="K66" s="4"/>
    </row>
    <row r="67" spans="1:11" ht="30.75" customHeight="1" hidden="1" outlineLevel="2">
      <c r="A67" s="51"/>
      <c r="B67" s="52" t="s">
        <v>125</v>
      </c>
      <c r="C67" s="52" t="s">
        <v>126</v>
      </c>
      <c r="D67" s="52" t="s">
        <v>6</v>
      </c>
      <c r="E67" s="53">
        <v>0</v>
      </c>
      <c r="F67" s="53"/>
      <c r="G67" s="53"/>
      <c r="H67" s="53"/>
      <c r="I67" s="54" t="e">
        <f>H67/E67*100</f>
        <v>#DIV/0!</v>
      </c>
      <c r="J67" s="4"/>
      <c r="K67" s="4"/>
    </row>
    <row r="68" spans="1:11" ht="30.75" customHeight="1" hidden="1" outlineLevel="2">
      <c r="A68" s="51"/>
      <c r="B68" s="52" t="s">
        <v>127</v>
      </c>
      <c r="C68" s="52" t="s">
        <v>128</v>
      </c>
      <c r="D68" s="52" t="s">
        <v>6</v>
      </c>
      <c r="E68" s="53">
        <v>0</v>
      </c>
      <c r="F68" s="53"/>
      <c r="G68" s="53"/>
      <c r="H68" s="53">
        <v>0</v>
      </c>
      <c r="I68" s="54" t="e">
        <f>H68/E68*100</f>
        <v>#DIV/0!</v>
      </c>
      <c r="J68" s="4"/>
      <c r="K68" s="4"/>
    </row>
    <row r="69" spans="1:11" ht="30.75" customHeight="1" hidden="1" outlineLevel="2">
      <c r="A69" s="51"/>
      <c r="B69" s="52" t="s">
        <v>127</v>
      </c>
      <c r="C69" s="52" t="s">
        <v>129</v>
      </c>
      <c r="D69" s="52" t="s">
        <v>6</v>
      </c>
      <c r="E69" s="53">
        <v>0</v>
      </c>
      <c r="F69" s="53"/>
      <c r="G69" s="53"/>
      <c r="H69" s="53">
        <v>0</v>
      </c>
      <c r="I69" s="54" t="e">
        <f>H69/E69*100</f>
        <v>#DIV/0!</v>
      </c>
      <c r="J69" s="4"/>
      <c r="K69" s="4"/>
    </row>
    <row r="70" spans="1:11" ht="30.75" customHeight="1" hidden="1" outlineLevel="2">
      <c r="A70" s="51" t="s">
        <v>131</v>
      </c>
      <c r="B70" s="52" t="s">
        <v>130</v>
      </c>
      <c r="C70" s="52" t="s">
        <v>4</v>
      </c>
      <c r="D70" s="52" t="s">
        <v>6</v>
      </c>
      <c r="E70" s="53">
        <v>0</v>
      </c>
      <c r="F70" s="53"/>
      <c r="G70" s="53"/>
      <c r="H70" s="53">
        <v>0</v>
      </c>
      <c r="I70" s="54" t="e">
        <f>H70/E70*100</f>
        <v>#DIV/0!</v>
      </c>
      <c r="J70" s="4"/>
      <c r="K70" s="4"/>
    </row>
    <row r="71" spans="1:11" ht="30.75" customHeight="1" hidden="1" outlineLevel="2">
      <c r="A71" s="65"/>
      <c r="B71" s="66"/>
      <c r="C71" s="66"/>
      <c r="D71" s="67"/>
      <c r="E71" s="53"/>
      <c r="F71" s="53"/>
      <c r="G71" s="53"/>
      <c r="H71" s="53"/>
      <c r="I71" s="54"/>
      <c r="J71" s="4"/>
      <c r="K71" s="4"/>
    </row>
    <row r="72" spans="1:11" s="1" customFormat="1" ht="24" customHeight="1" outlineLevel="2">
      <c r="A72" s="96" t="s">
        <v>25</v>
      </c>
      <c r="B72" s="97"/>
      <c r="C72" s="97"/>
      <c r="D72" s="98"/>
      <c r="E72" s="57">
        <f>E5+E23+E27+E31+E43+E56</f>
        <v>13657.79</v>
      </c>
      <c r="F72" s="58" t="e">
        <f>F56+F43+F23+F5</f>
        <v>#REF!</v>
      </c>
      <c r="G72" s="58" t="e">
        <f>G56+G43+G23+G5</f>
        <v>#REF!</v>
      </c>
      <c r="H72" s="57">
        <f>H5+H23+H27+H31+H43+H56</f>
        <v>4719.657999999999</v>
      </c>
      <c r="I72" s="50">
        <f t="shared" si="1"/>
        <v>34.55652781306492</v>
      </c>
      <c r="J72" s="4"/>
      <c r="K72" s="4"/>
    </row>
    <row r="73" spans="1:11" s="3" customFormat="1" ht="24.75" customHeight="1">
      <c r="A73" s="91" t="s">
        <v>83</v>
      </c>
      <c r="B73" s="92"/>
      <c r="C73" s="92"/>
      <c r="D73" s="93"/>
      <c r="E73" s="59">
        <f>'Доходы 2014'!C56-'Празд, подразд 2014'!E72</f>
        <v>-890.5</v>
      </c>
      <c r="F73" s="60"/>
      <c r="G73" s="60"/>
      <c r="H73" s="59">
        <f>'Доходы 2014'!D56-'Празд, подразд 2014'!H72</f>
        <v>-71.90499999999884</v>
      </c>
      <c r="I73" s="61"/>
      <c r="J73" s="62"/>
      <c r="K73" s="62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4"/>
      <c r="K74" s="4"/>
    </row>
    <row r="75" spans="1:11" ht="12.75" customHeight="1">
      <c r="A75" s="90"/>
      <c r="B75" s="90"/>
      <c r="C75" s="90"/>
      <c r="D75" s="90"/>
      <c r="E75" s="90"/>
      <c r="F75" s="90"/>
      <c r="G75" s="90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</sheetData>
  <sheetProtection/>
  <mergeCells count="5">
    <mergeCell ref="A75:G75"/>
    <mergeCell ref="A73:D73"/>
    <mergeCell ref="A1:I1"/>
    <mergeCell ref="A2:I2"/>
    <mergeCell ref="A72:D72"/>
  </mergeCells>
  <printOptions/>
  <pageMargins left="0.39" right="0.59" top="0.38" bottom="0.17" header="0.17" footer="0.17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2012-11-05T01:24:40Z</cp:lastPrinted>
  <dcterms:created xsi:type="dcterms:W3CDTF">2009-04-14T02:50:53Z</dcterms:created>
  <dcterms:modified xsi:type="dcterms:W3CDTF">2014-08-21T23:51:44Z</dcterms:modified>
  <cp:category/>
  <cp:version/>
  <cp:contentType/>
  <cp:contentStatus/>
</cp:coreProperties>
</file>